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8555" windowHeight="793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'Rekapitulace'!$G$12</definedName>
    <definedName name="Dodavka0">'Položky'!#REF!</definedName>
    <definedName name="HSV">'Rekapitulace'!$E$12</definedName>
    <definedName name="HSV0">'Položky'!#REF!</definedName>
    <definedName name="HZS">'Rekapitulace'!$I$12</definedName>
    <definedName name="HZS0">'Položky'!#REF!</definedName>
    <definedName name="JKSO">'Krycí list'!$G$2</definedName>
    <definedName name="MJ">'Krycí list'!$G$5</definedName>
    <definedName name="Mont">'Rekapitulace'!$H$12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'Položky'!$A$1:$G$30</definedName>
    <definedName name="_xlnm.Print_Area" localSheetId="1">'Rekapitulace'!$A$1:$I$28</definedName>
    <definedName name="PocetMJ">'Krycí list'!$G$6</definedName>
    <definedName name="Poznamka">'Krycí list'!$B$37</definedName>
    <definedName name="Projektant">'Krycí list'!$C$8</definedName>
    <definedName name="PSV">'Rekapitulace'!$F$12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<sst xmlns="http://schemas.openxmlformats.org/spreadsheetml/2006/main" count="176" uniqueCount="135">
  <si>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</si>
  <si>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</si>
  <si>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</si>
  <si>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</si>
  <si>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</si>
  <si>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</si>
  <si>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</si>
  <si>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</si>
  <si>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</si>
  <si>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</si>
  <si>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</si>
  <si>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</si>
  <si>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</si>
  <si>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</si>
  <si>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</si>
  <si>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</si>
  <si>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</si>
  <si>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</si>
  <si>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</si>
  <si>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</si>
  <si>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</si>
  <si>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</si>
  <si>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</si>
  <si>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</si>
  <si>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</si>
  <si>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</si>
  <si>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</si>
  <si>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</si>
  <si>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</si>
  <si>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</si>
  <si>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</si>
  <si>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</si>
  <si>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</si>
  <si>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</si>
  <si>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</si>
  <si>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</si>
  <si>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</si>
  <si>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</si>
  <si>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</si>
  <si>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</si>
  <si>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</si>
  <si>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</si>
  <si>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</si>
  <si>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</si>
  <si>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</si>
  <si>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</si>
  <si>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</si>
  <si>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</si>
  <si>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</si>
  <si>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</si>
  <si>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</si>
  <si>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</si>
  <si>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</si>
  <si>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</si>
  <si>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</si>
  <si>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</si>
  <si>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</si>
  <si>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</si>
  <si>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</si>
  <si>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</si>
  <si>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</si>
  <si>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</si>
  <si>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</si>
  <si>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</si>
  <si>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</si>
  <si>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</si>
  <si>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</si>
  <si>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</si>
  <si>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</si>
  <si>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</si>
  <si>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</si>
  <si>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</si>
  <si>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</si>
  <si>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</si>
  <si>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</si>
  <si>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</si>
  <si>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9520.HB</t>
  </si>
  <si>
    <t>Kosmonosy zámek, komplexní oprava jižního průčelí</t>
  </si>
  <si>
    <t>04</t>
  </si>
  <si>
    <t>Poptávkové rozpočty</t>
  </si>
  <si>
    <t>12</t>
  </si>
  <si>
    <t>tesařské + klempířské kce</t>
  </si>
  <si>
    <t>8</t>
  </si>
  <si>
    <t>Trubní vedení</t>
  </si>
  <si>
    <t>552530020</t>
  </si>
  <si>
    <t>trouba vodovodní litinová pozinkovaná hrdlová spoj TYTON 6 m DN 125 mm</t>
  </si>
  <si>
    <t>m</t>
  </si>
  <si>
    <t>851311129</t>
  </si>
  <si>
    <t>Montáž potrubí z trub litinových hrdlových s integrovaným těsněním otevřený výkop DN 125</t>
  </si>
  <si>
    <t>762</t>
  </si>
  <si>
    <t>Konstrukce tesařské</t>
  </si>
  <si>
    <t>762101922U00</t>
  </si>
  <si>
    <t>Vyřezání otvoru ve stěně s bedněním z prken tl do 32 mm plochy jednotlivě do 4 m2</t>
  </si>
  <si>
    <t>762191912R00</t>
  </si>
  <si>
    <t>Zabednění otvoru ve stěně prkny tl do 32 mm plochy jednotlivě do 4 m2</t>
  </si>
  <si>
    <t>m2</t>
  </si>
  <si>
    <t>762822929</t>
  </si>
  <si>
    <t>Doplnění části prostorové vázané konstrukce stropního systému z trámu a z hranolů</t>
  </si>
  <si>
    <t>m3</t>
  </si>
  <si>
    <t>60512121</t>
  </si>
  <si>
    <t xml:space="preserve">řezivo jehličnaté hranol jakost I-II délka 4 - 5 m </t>
  </si>
  <si>
    <t>998762204R00</t>
  </si>
  <si>
    <t xml:space="preserve">Přesun hmot pro tesařské konstrukce, výšky do 36 m </t>
  </si>
  <si>
    <t>764</t>
  </si>
  <si>
    <t>Konstrukce klempířské</t>
  </si>
  <si>
    <t>764510250R00</t>
  </si>
  <si>
    <t xml:space="preserve">Oplechování Cu parapetů rš 330 mm včetně rohů </t>
  </si>
  <si>
    <t>764521230R00</t>
  </si>
  <si>
    <t xml:space="preserve">Oplechování Cu říms rš 200 mm </t>
  </si>
  <si>
    <t>764521250R00</t>
  </si>
  <si>
    <t xml:space="preserve">Oplechování Cu říms rš 330 mm </t>
  </si>
  <si>
    <t>764554203R00</t>
  </si>
  <si>
    <t xml:space="preserve">Odpadní trouby Cu kruhové D 120 mm </t>
  </si>
  <si>
    <t>998764204R00</t>
  </si>
  <si>
    <t xml:space="preserve">Přesun hmot pro klempířské konstr., výšky do 36 m </t>
  </si>
  <si>
    <t>764,1</t>
  </si>
  <si>
    <t>Přípravné práce</t>
  </si>
  <si>
    <t>764554204R00</t>
  </si>
  <si>
    <t xml:space="preserve">Odpadní trouby Cu kruhové D 150 mm </t>
  </si>
  <si>
    <t>783</t>
  </si>
  <si>
    <t>Nátěry</t>
  </si>
  <si>
    <t>783783311U00</t>
  </si>
  <si>
    <t>Nátěry tesařských kcí proti dřevokazným houbám, hmyzu a plísním preventivní dvojnásobné v interiér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</si>
  <si>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</si>
  <si>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</si>
  <si>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</si>
  <si>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</si>
  <si>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</si>
  <si>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</si>
  <si>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</si>
  <si>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</si>
  <si>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Horská oblast</t>
  </si>
  <si>
    <t>Územní vlivy</t>
  </si>
  <si>
    <t>HELIOS Bau spol. s r.o.</t>
  </si>
  <si>
    <t>Město Kosmonosy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</si>
</sst>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38" fillId="23" borderId="6" applyNumberFormat="0" applyFont="0" applyAlignment="0" applyProtection="0"/>
    <xf numFmtId="9" fontId="38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33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centerContinuous"/>
    </xf>
    <xf numFmtId="49" fontId="22" fillId="33" borderId="13" xfId="0" applyNumberFormat="1" applyFont="1" applyFill="1" applyBorder="1" applyAlignment="1">
      <alignment horizontal="left"/>
    </xf>
    <xf numFmtId="49" fontId="21" fillId="33" borderId="12" xfId="0" applyNumberFormat="1" applyFont="1" applyFill="1" applyBorder="1" applyAlignment="1">
      <alignment horizontal="centerContinuous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/>
    </xf>
    <xf numFmtId="49" fontId="21" fillId="0" borderId="18" xfId="0" applyNumberFormat="1" applyFont="1" applyBorder="1" applyAlignment="1">
      <alignment/>
    </xf>
    <xf numFmtId="49" fontId="21" fillId="0" borderId="17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20" fillId="33" borderId="16" xfId="0" applyNumberFormat="1" applyFont="1" applyFill="1" applyBorder="1" applyAlignment="1">
      <alignment/>
    </xf>
    <xf numFmtId="49" fontId="19" fillId="33" borderId="17" xfId="0" applyNumberFormat="1" applyFont="1" applyFill="1" applyBorder="1" applyAlignment="1">
      <alignment/>
    </xf>
    <xf numFmtId="49" fontId="20" fillId="33" borderId="18" xfId="0" applyNumberFormat="1" applyFont="1" applyFill="1" applyBorder="1" applyAlignment="1">
      <alignment/>
    </xf>
    <xf numFmtId="49" fontId="19" fillId="33" borderId="18" xfId="0" applyNumberFormat="1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33" borderId="21" xfId="0" applyNumberFormat="1" applyFont="1" applyFill="1" applyBorder="1" applyAlignment="1">
      <alignment/>
    </xf>
    <xf numFmtId="49" fontId="19" fillId="33" borderId="22" xfId="0" applyNumberFormat="1" applyFont="1" applyFill="1" applyBorder="1" applyAlignment="1">
      <alignment/>
    </xf>
    <xf numFmtId="49" fontId="20" fillId="33" borderId="0" xfId="0" applyNumberFormat="1" applyFont="1" applyFill="1" applyBorder="1" applyAlignment="1">
      <alignment/>
    </xf>
    <xf numFmtId="49" fontId="19" fillId="33" borderId="0" xfId="0" applyNumberFormat="1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9" xfId="0" applyNumberFormat="1" applyFont="1" applyBorder="1" applyAlignment="1">
      <alignment/>
    </xf>
    <xf numFmtId="0" fontId="21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18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19" fillId="0" borderId="29" xfId="0" applyFont="1" applyBorder="1" applyAlignment="1">
      <alignment horizontal="centerContinuous" vertical="center"/>
    </xf>
    <xf numFmtId="0" fontId="20" fillId="33" borderId="30" xfId="0" applyFont="1" applyFill="1" applyBorder="1" applyAlignment="1">
      <alignment horizontal="left"/>
    </xf>
    <xf numFmtId="0" fontId="19" fillId="33" borderId="31" xfId="0" applyFont="1" applyFill="1" applyBorder="1" applyAlignment="1">
      <alignment horizontal="left"/>
    </xf>
    <xf numFmtId="0" fontId="19" fillId="33" borderId="32" xfId="0" applyFont="1" applyFill="1" applyBorder="1" applyAlignment="1">
      <alignment horizontal="centerContinuous"/>
    </xf>
    <xf numFmtId="0" fontId="20" fillId="33" borderId="31" xfId="0" applyFont="1" applyFill="1" applyBorder="1" applyAlignment="1">
      <alignment horizontal="centerContinuous"/>
    </xf>
    <xf numFmtId="0" fontId="19" fillId="33" borderId="31" xfId="0" applyFont="1" applyFill="1" applyBorder="1" applyAlignment="1">
      <alignment horizontal="centerContinuous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4" xfId="0" applyFont="1" applyBorder="1" applyAlignment="1">
      <alignment shrinkToFit="1"/>
    </xf>
    <xf numFmtId="0" fontId="19" fillId="0" borderId="3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7" xfId="0" applyFont="1" applyBorder="1" applyAlignment="1">
      <alignment horizontal="center" shrinkToFit="1"/>
    </xf>
    <xf numFmtId="0" fontId="19" fillId="0" borderId="38" xfId="0" applyFont="1" applyBorder="1" applyAlignment="1">
      <alignment horizontal="center" shrinkToFit="1"/>
    </xf>
    <xf numFmtId="3" fontId="19" fillId="0" borderId="39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40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41" xfId="0" applyFont="1" applyFill="1" applyBorder="1" applyAlignment="1">
      <alignment/>
    </xf>
    <xf numFmtId="0" fontId="20" fillId="33" borderId="42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48" xfId="0" applyFont="1" applyBorder="1" applyAlignment="1">
      <alignment/>
    </xf>
    <xf numFmtId="165" fontId="19" fillId="0" borderId="49" xfId="0" applyNumberFormat="1" applyFont="1" applyBorder="1" applyAlignment="1">
      <alignment horizontal="right"/>
    </xf>
    <xf numFmtId="0" fontId="19" fillId="0" borderId="49" xfId="0" applyFont="1" applyBorder="1" applyAlignment="1">
      <alignment/>
    </xf>
    <xf numFmtId="166" fontId="19" fillId="0" borderId="24" xfId="0" applyNumberFormat="1" applyFont="1" applyBorder="1" applyAlignment="1">
      <alignment horizontal="right" indent="2"/>
    </xf>
    <xf numFmtId="166" fontId="19" fillId="0" borderId="25" xfId="0" applyNumberFormat="1" applyFont="1" applyBorder="1" applyAlignment="1">
      <alignment horizontal="right" indent="2"/>
    </xf>
    <xf numFmtId="0" fontId="19" fillId="0" borderId="18" xfId="0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0" fontId="23" fillId="33" borderId="37" xfId="0" applyFont="1" applyFill="1" applyBorder="1" applyAlignment="1">
      <alignment/>
    </xf>
    <xf numFmtId="0" fontId="23" fillId="33" borderId="40" xfId="0" applyFont="1" applyFill="1" applyBorder="1" applyAlignment="1">
      <alignment/>
    </xf>
    <xf numFmtId="0" fontId="23" fillId="33" borderId="38" xfId="0" applyFont="1" applyFill="1" applyBorder="1" applyAlignment="1">
      <alignment/>
    </xf>
    <xf numFmtId="166" fontId="23" fillId="33" borderId="50" xfId="0" applyNumberFormat="1" applyFont="1" applyFill="1" applyBorder="1" applyAlignment="1">
      <alignment horizontal="right" indent="2"/>
    </xf>
    <xf numFmtId="166" fontId="23" fillId="33" borderId="51" xfId="0" applyNumberFormat="1" applyFont="1" applyFill="1" applyBorder="1" applyAlignment="1">
      <alignment horizontal="right" indent="2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9" fillId="0" borderId="52" xfId="47" applyFont="1" applyBorder="1" applyAlignment="1">
      <alignment horizontal="center"/>
      <protection/>
    </xf>
    <xf numFmtId="0" fontId="19" fillId="0" borderId="53" xfId="47" applyFont="1" applyBorder="1" applyAlignment="1">
      <alignment horizontal="center"/>
      <protection/>
    </xf>
    <xf numFmtId="49" fontId="20" fillId="0" borderId="54" xfId="47" applyNumberFormat="1" applyFont="1" applyBorder="1">
      <alignment/>
      <protection/>
    </xf>
    <xf numFmtId="49" fontId="19" fillId="0" borderId="54" xfId="47" applyNumberFormat="1" applyFont="1" applyBorder="1">
      <alignment/>
      <protection/>
    </xf>
    <xf numFmtId="49" fontId="19" fillId="0" borderId="54" xfId="47" applyNumberFormat="1" applyFont="1" applyBorder="1" applyAlignment="1">
      <alignment horizontal="right"/>
      <protection/>
    </xf>
    <xf numFmtId="0" fontId="19" fillId="0" borderId="55" xfId="47" applyFont="1" applyBorder="1">
      <alignment/>
      <protection/>
    </xf>
    <xf numFmtId="49" fontId="19" fillId="0" borderId="54" xfId="0" applyNumberFormat="1" applyFont="1" applyBorder="1" applyAlignment="1">
      <alignment horizontal="left"/>
    </xf>
    <xf numFmtId="0" fontId="19" fillId="0" borderId="56" xfId="0" applyNumberFormat="1" applyFont="1" applyBorder="1" applyAlignment="1">
      <alignment/>
    </xf>
    <xf numFmtId="0" fontId="19" fillId="0" borderId="57" xfId="47" applyFont="1" applyBorder="1" applyAlignment="1">
      <alignment horizontal="center"/>
      <protection/>
    </xf>
    <xf numFmtId="0" fontId="19" fillId="0" borderId="58" xfId="47" applyFont="1" applyBorder="1" applyAlignment="1">
      <alignment horizontal="center"/>
      <protection/>
    </xf>
    <xf numFmtId="49" fontId="20" fillId="0" borderId="59" xfId="47" applyNumberFormat="1" applyFont="1" applyBorder="1">
      <alignment/>
      <protection/>
    </xf>
    <xf numFmtId="49" fontId="19" fillId="0" borderId="59" xfId="47" applyNumberFormat="1" applyFont="1" applyBorder="1">
      <alignment/>
      <protection/>
    </xf>
    <xf numFmtId="49" fontId="19" fillId="0" borderId="59" xfId="47" applyNumberFormat="1" applyFont="1" applyBorder="1" applyAlignment="1">
      <alignment horizontal="right"/>
      <protection/>
    </xf>
    <xf numFmtId="0" fontId="19" fillId="0" borderId="60" xfId="47" applyFont="1" applyBorder="1" applyAlignment="1">
      <alignment horizontal="left"/>
      <protection/>
    </xf>
    <xf numFmtId="0" fontId="19" fillId="0" borderId="59" xfId="47" applyFont="1" applyBorder="1" applyAlignment="1">
      <alignment horizontal="left"/>
      <protection/>
    </xf>
    <xf numFmtId="0" fontId="19" fillId="0" borderId="61" xfId="47" applyFont="1" applyBorder="1" applyAlignment="1">
      <alignment horizontal="lef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33" borderId="30" xfId="0" applyNumberFormat="1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62" xfId="0" applyFont="1" applyFill="1" applyBorder="1" applyAlignment="1">
      <alignment horizontal="center"/>
    </xf>
    <xf numFmtId="0" fontId="20" fillId="33" borderId="63" xfId="0" applyFont="1" applyFill="1" applyBorder="1" applyAlignment="1">
      <alignment horizontal="center"/>
    </xf>
    <xf numFmtId="0" fontId="20" fillId="33" borderId="6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4" xfId="0" applyNumberFormat="1" applyFont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20" fillId="33" borderId="62" xfId="0" applyNumberFormat="1" applyFont="1" applyFill="1" applyBorder="1" applyAlignment="1">
      <alignment/>
    </xf>
    <xf numFmtId="3" fontId="20" fillId="33" borderId="63" xfId="0" applyNumberFormat="1" applyFont="1" applyFill="1" applyBorder="1" applyAlignment="1">
      <alignment/>
    </xf>
    <xf numFmtId="3" fontId="20" fillId="33" borderId="64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33" borderId="42" xfId="0" applyFont="1" applyFill="1" applyBorder="1" applyAlignment="1">
      <alignment/>
    </xf>
    <xf numFmtId="0" fontId="20" fillId="33" borderId="65" xfId="0" applyFont="1" applyFill="1" applyBorder="1" applyAlignment="1">
      <alignment horizontal="right"/>
    </xf>
    <xf numFmtId="0" fontId="20" fillId="33" borderId="13" xfId="0" applyFont="1" applyFill="1" applyBorder="1" applyAlignment="1">
      <alignment horizontal="right"/>
    </xf>
    <xf numFmtId="0" fontId="20" fillId="33" borderId="12" xfId="0" applyFont="1" applyFill="1" applyBorder="1" applyAlignment="1">
      <alignment horizontal="center"/>
    </xf>
    <xf numFmtId="4" fontId="22" fillId="33" borderId="13" xfId="0" applyNumberFormat="1" applyFont="1" applyFill="1" applyBorder="1" applyAlignment="1">
      <alignment horizontal="right"/>
    </xf>
    <xf numFmtId="4" fontId="22" fillId="33" borderId="42" xfId="0" applyNumberFormat="1" applyFont="1" applyFill="1" applyBorder="1" applyAlignment="1">
      <alignment horizontal="right"/>
    </xf>
    <xf numFmtId="0" fontId="19" fillId="0" borderId="26" xfId="0" applyFont="1" applyBorder="1" applyAlignment="1">
      <alignment/>
    </xf>
    <xf numFmtId="3" fontId="19" fillId="0" borderId="35" xfId="0" applyNumberFormat="1" applyFont="1" applyBorder="1" applyAlignment="1">
      <alignment horizontal="right"/>
    </xf>
    <xf numFmtId="165" fontId="19" fillId="0" borderId="19" xfId="0" applyNumberFormat="1" applyFont="1" applyBorder="1" applyAlignment="1">
      <alignment horizontal="right"/>
    </xf>
    <xf numFmtId="3" fontId="19" fillId="0" borderId="45" xfId="0" applyNumberFormat="1" applyFont="1" applyBorder="1" applyAlignment="1">
      <alignment horizontal="right"/>
    </xf>
    <xf numFmtId="4" fontId="19" fillId="0" borderId="34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0" fontId="19" fillId="33" borderId="37" xfId="0" applyFont="1" applyFill="1" applyBorder="1" applyAlignment="1">
      <alignment/>
    </xf>
    <xf numFmtId="0" fontId="20" fillId="33" borderId="40" xfId="0" applyFont="1" applyFill="1" applyBorder="1" applyAlignment="1">
      <alignment/>
    </xf>
    <xf numFmtId="0" fontId="19" fillId="33" borderId="40" xfId="0" applyFont="1" applyFill="1" applyBorder="1" applyAlignment="1">
      <alignment/>
    </xf>
    <xf numFmtId="4" fontId="19" fillId="33" borderId="51" xfId="0" applyNumberFormat="1" applyFont="1" applyFill="1" applyBorder="1" applyAlignment="1">
      <alignment/>
    </xf>
    <xf numFmtId="4" fontId="19" fillId="33" borderId="37" xfId="0" applyNumberFormat="1" applyFont="1" applyFill="1" applyBorder="1" applyAlignment="1">
      <alignment/>
    </xf>
    <xf numFmtId="4" fontId="19" fillId="33" borderId="40" xfId="0" applyNumberFormat="1" applyFont="1" applyFill="1" applyBorder="1" applyAlignment="1">
      <alignment/>
    </xf>
    <xf numFmtId="3" fontId="20" fillId="33" borderId="40" xfId="0" applyNumberFormat="1" applyFont="1" applyFill="1" applyBorder="1" applyAlignment="1">
      <alignment horizontal="right"/>
    </xf>
    <xf numFmtId="3" fontId="20" fillId="33" borderId="51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8" fillId="0" borderId="0" xfId="47" applyFont="1" applyAlignment="1">
      <alignment horizontal="center"/>
      <protection/>
    </xf>
    <xf numFmtId="0" fontId="0" fillId="0" borderId="0" xfId="47">
      <alignment/>
      <protection/>
    </xf>
    <xf numFmtId="0" fontId="19" fillId="0" borderId="0" xfId="47" applyFont="1">
      <alignment/>
      <protection/>
    </xf>
    <xf numFmtId="0" fontId="29" fillId="0" borderId="0" xfId="47" applyFont="1" applyAlignment="1">
      <alignment horizontal="centerContinuous"/>
      <protection/>
    </xf>
    <xf numFmtId="0" fontId="30" fillId="0" borderId="0" xfId="47" applyFont="1" applyAlignment="1">
      <alignment horizontal="centerContinuous"/>
      <protection/>
    </xf>
    <xf numFmtId="0" fontId="30" fillId="0" borderId="0" xfId="47" applyFont="1" applyAlignment="1">
      <alignment horizontal="right"/>
      <protection/>
    </xf>
    <xf numFmtId="0" fontId="19" fillId="0" borderId="54" xfId="47" applyFont="1" applyBorder="1">
      <alignment/>
      <protection/>
    </xf>
    <xf numFmtId="0" fontId="21" fillId="0" borderId="55" xfId="47" applyFont="1" applyBorder="1" applyAlignment="1">
      <alignment horizontal="right"/>
      <protection/>
    </xf>
    <xf numFmtId="49" fontId="19" fillId="0" borderId="54" xfId="47" applyNumberFormat="1" applyFont="1" applyBorder="1" applyAlignment="1">
      <alignment horizontal="left"/>
      <protection/>
    </xf>
    <xf numFmtId="0" fontId="19" fillId="0" borderId="56" xfId="47" applyFont="1" applyBorder="1">
      <alignment/>
      <protection/>
    </xf>
    <xf numFmtId="49" fontId="19" fillId="0" borderId="57" xfId="47" applyNumberFormat="1" applyFont="1" applyBorder="1" applyAlignment="1">
      <alignment horizontal="center"/>
      <protection/>
    </xf>
    <xf numFmtId="0" fontId="19" fillId="0" borderId="59" xfId="47" applyFont="1" applyBorder="1">
      <alignment/>
      <protection/>
    </xf>
    <xf numFmtId="0" fontId="19" fillId="0" borderId="60" xfId="47" applyFont="1" applyBorder="1" applyAlignment="1">
      <alignment horizontal="center" shrinkToFit="1"/>
      <protection/>
    </xf>
    <xf numFmtId="0" fontId="19" fillId="0" borderId="59" xfId="47" applyFont="1" applyBorder="1" applyAlignment="1">
      <alignment horizontal="center" shrinkToFit="1"/>
      <protection/>
    </xf>
    <xf numFmtId="0" fontId="19" fillId="0" borderId="61" xfId="47" applyFont="1" applyBorder="1" applyAlignment="1">
      <alignment horizontal="center" shrinkToFit="1"/>
      <protection/>
    </xf>
    <xf numFmtId="0" fontId="21" fillId="0" borderId="0" xfId="47" applyFont="1">
      <alignment/>
      <protection/>
    </xf>
    <xf numFmtId="0" fontId="19" fillId="0" borderId="0" xfId="47" applyFont="1" applyAlignment="1">
      <alignment horizontal="right"/>
      <protection/>
    </xf>
    <xf numFmtId="0" fontId="19" fillId="0" borderId="0" xfId="47" applyFont="1" applyAlignment="1">
      <alignment/>
      <protection/>
    </xf>
    <xf numFmtId="49" fontId="21" fillId="33" borderId="19" xfId="47" applyNumberFormat="1" applyFont="1" applyFill="1" applyBorder="1">
      <alignment/>
      <protection/>
    </xf>
    <xf numFmtId="0" fontId="21" fillId="33" borderId="17" xfId="47" applyFont="1" applyFill="1" applyBorder="1" applyAlignment="1">
      <alignment horizontal="center"/>
      <protection/>
    </xf>
    <xf numFmtId="0" fontId="21" fillId="33" borderId="17" xfId="47" applyNumberFormat="1" applyFont="1" applyFill="1" applyBorder="1" applyAlignment="1">
      <alignment horizontal="center"/>
      <protection/>
    </xf>
    <xf numFmtId="0" fontId="21" fillId="33" borderId="19" xfId="47" applyFont="1" applyFill="1" applyBorder="1" applyAlignment="1">
      <alignment horizontal="center"/>
      <protection/>
    </xf>
    <xf numFmtId="0" fontId="20" fillId="0" borderId="66" xfId="47" applyFont="1" applyBorder="1" applyAlignment="1">
      <alignment horizontal="center"/>
      <protection/>
    </xf>
    <xf numFmtId="49" fontId="20" fillId="0" borderId="66" xfId="47" applyNumberFormat="1" applyFont="1" applyBorder="1" applyAlignment="1">
      <alignment horizontal="left"/>
      <protection/>
    </xf>
    <xf numFmtId="0" fontId="20" fillId="0" borderId="24" xfId="47" applyFont="1" applyBorder="1">
      <alignment/>
      <protection/>
    </xf>
    <xf numFmtId="0" fontId="19" fillId="0" borderId="18" xfId="47" applyFont="1" applyBorder="1" applyAlignment="1">
      <alignment horizontal="center"/>
      <protection/>
    </xf>
    <xf numFmtId="0" fontId="19" fillId="0" borderId="18" xfId="47" applyNumberFormat="1" applyFont="1" applyBorder="1" applyAlignment="1">
      <alignment horizontal="right"/>
      <protection/>
    </xf>
    <xf numFmtId="0" fontId="19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31" fillId="0" borderId="0" xfId="47" applyFont="1">
      <alignment/>
      <protection/>
    </xf>
    <xf numFmtId="0" fontId="32" fillId="0" borderId="67" xfId="47" applyFont="1" applyBorder="1" applyAlignment="1">
      <alignment horizontal="center" vertical="top"/>
      <protection/>
    </xf>
    <xf numFmtId="49" fontId="32" fillId="0" borderId="67" xfId="47" applyNumberFormat="1" applyFont="1" applyBorder="1" applyAlignment="1">
      <alignment horizontal="left" vertical="top"/>
      <protection/>
    </xf>
    <xf numFmtId="0" fontId="32" fillId="0" borderId="67" xfId="47" applyFont="1" applyBorder="1" applyAlignment="1">
      <alignment vertical="top" wrapText="1"/>
      <protection/>
    </xf>
    <xf numFmtId="49" fontId="32" fillId="0" borderId="67" xfId="47" applyNumberFormat="1" applyFont="1" applyBorder="1" applyAlignment="1">
      <alignment horizontal="center" shrinkToFit="1"/>
      <protection/>
    </xf>
    <xf numFmtId="4" fontId="32" fillId="0" borderId="67" xfId="47" applyNumberFormat="1" applyFont="1" applyBorder="1" applyAlignment="1">
      <alignment horizontal="right"/>
      <protection/>
    </xf>
    <xf numFmtId="4" fontId="32" fillId="0" borderId="67" xfId="47" applyNumberFormat="1" applyFont="1" applyBorder="1">
      <alignment/>
      <protection/>
    </xf>
    <xf numFmtId="0" fontId="31" fillId="0" borderId="0" xfId="47" applyFont="1">
      <alignment/>
      <protection/>
    </xf>
    <xf numFmtId="0" fontId="19" fillId="33" borderId="19" xfId="47" applyFont="1" applyFill="1" applyBorder="1" applyAlignment="1">
      <alignment horizontal="center"/>
      <protection/>
    </xf>
    <xf numFmtId="49" fontId="33" fillId="33" borderId="19" xfId="47" applyNumberFormat="1" applyFont="1" applyFill="1" applyBorder="1" applyAlignment="1">
      <alignment horizontal="left"/>
      <protection/>
    </xf>
    <xf numFmtId="0" fontId="33" fillId="33" borderId="24" xfId="47" applyFont="1" applyFill="1" applyBorder="1">
      <alignment/>
      <protection/>
    </xf>
    <xf numFmtId="0" fontId="19" fillId="33" borderId="18" xfId="47" applyFont="1" applyFill="1" applyBorder="1" applyAlignment="1">
      <alignment horizontal="center"/>
      <protection/>
    </xf>
    <xf numFmtId="4" fontId="19" fillId="33" borderId="18" xfId="47" applyNumberFormat="1" applyFont="1" applyFill="1" applyBorder="1" applyAlignment="1">
      <alignment horizontal="right"/>
      <protection/>
    </xf>
    <xf numFmtId="4" fontId="19" fillId="33" borderId="17" xfId="47" applyNumberFormat="1" applyFont="1" applyFill="1" applyBorder="1" applyAlignment="1">
      <alignment horizontal="right"/>
      <protection/>
    </xf>
    <xf numFmtId="4" fontId="20" fillId="33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34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35" fillId="0" borderId="0" xfId="47" applyFont="1" applyBorder="1">
      <alignment/>
      <protection/>
    </xf>
    <xf numFmtId="3" fontId="35" fillId="0" borderId="0" xfId="47" applyNumberFormat="1" applyFont="1" applyBorder="1" applyAlignment="1">
      <alignment horizontal="right"/>
      <protection/>
    </xf>
    <xf numFmtId="4" fontId="35" fillId="0" borderId="0" xfId="47" applyNumberFormat="1" applyFont="1" applyBorder="1">
      <alignment/>
      <protection/>
    </xf>
    <xf numFmtId="0" fontId="34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68" xfId="0" applyNumberFormat="1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12</v>
      </c>
      <c r="D2" s="5" t="str">
        <f>Rekapitulace!G2</f>
        <v>tesařské + klempířské kce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78</v>
      </c>
      <c r="B5" s="18"/>
      <c r="C5" s="19" t="s">
        <v>79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76</v>
      </c>
      <c r="B7" s="25"/>
      <c r="C7" s="26" t="s">
        <v>77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/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>
        <f>Projektant</f>
        <v>0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 t="s">
        <v>134</v>
      </c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 t="s">
        <v>133</v>
      </c>
      <c r="D11" s="30"/>
      <c r="E11" s="30"/>
      <c r="F11" s="41" t="s">
        <v>16</v>
      </c>
      <c r="G11" s="42"/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75" customHeight="1">
      <c r="A15" s="57"/>
      <c r="B15" s="58" t="s">
        <v>22</v>
      </c>
      <c r="C15" s="59">
        <f>HSV</f>
        <v>0</v>
      </c>
      <c r="D15" s="60" t="str">
        <f>Rekapitulace!A17</f>
        <v>Ztížené výrobní podmínky</v>
      </c>
      <c r="E15" s="61"/>
      <c r="F15" s="62"/>
      <c r="G15" s="59">
        <f>Rekapitulace!I17</f>
        <v>0</v>
      </c>
    </row>
    <row r="16" spans="1:7" ht="15.75" customHeight="1">
      <c r="A16" s="57" t="s">
        <v>23</v>
      </c>
      <c r="B16" s="58" t="s">
        <v>24</v>
      </c>
      <c r="C16" s="59">
        <f>PSV</f>
        <v>0</v>
      </c>
      <c r="D16" s="9" t="str">
        <f>Rekapitulace!A18</f>
        <v>Oborová přirážka</v>
      </c>
      <c r="E16" s="63"/>
      <c r="F16" s="64"/>
      <c r="G16" s="59">
        <f>Rekapitulace!I18</f>
        <v>0</v>
      </c>
    </row>
    <row r="17" spans="1:7" ht="15.75" customHeight="1">
      <c r="A17" s="57" t="s">
        <v>25</v>
      </c>
      <c r="B17" s="58" t="s">
        <v>26</v>
      </c>
      <c r="C17" s="59">
        <f>Mont</f>
        <v>0</v>
      </c>
      <c r="D17" s="9" t="str">
        <f>Rekapitulace!A19</f>
        <v>Přesun stavebních kapacit</v>
      </c>
      <c r="E17" s="63"/>
      <c r="F17" s="64"/>
      <c r="G17" s="59">
        <f>Rekapitulace!I19</f>
        <v>0</v>
      </c>
    </row>
    <row r="18" spans="1:7" ht="15.75" customHeight="1">
      <c r="A18" s="65" t="s">
        <v>27</v>
      </c>
      <c r="B18" s="66" t="s">
        <v>28</v>
      </c>
      <c r="C18" s="59">
        <f>Dodavka</f>
        <v>0</v>
      </c>
      <c r="D18" s="9" t="str">
        <f>Rekapitulace!A20</f>
        <v>Mimostaveništní doprava</v>
      </c>
      <c r="E18" s="63"/>
      <c r="F18" s="64"/>
      <c r="G18" s="59">
        <f>Rekapitulace!I20</f>
        <v>0</v>
      </c>
    </row>
    <row r="19" spans="1:7" ht="15.75" customHeight="1">
      <c r="A19" s="67" t="s">
        <v>29</v>
      </c>
      <c r="B19" s="58"/>
      <c r="C19" s="59">
        <f>SUM(C15:C18)</f>
        <v>0</v>
      </c>
      <c r="D19" s="9" t="str">
        <f>Rekapitulace!A21</f>
        <v>Zařízení staveniště</v>
      </c>
      <c r="E19" s="63"/>
      <c r="F19" s="64"/>
      <c r="G19" s="59">
        <f>Rekapitulace!I21</f>
        <v>0</v>
      </c>
    </row>
    <row r="20" spans="1:7" ht="15.75" customHeight="1">
      <c r="A20" s="67"/>
      <c r="B20" s="58"/>
      <c r="C20" s="59"/>
      <c r="D20" s="9" t="str">
        <f>Rekapitulace!A22</f>
        <v>Provoz investora</v>
      </c>
      <c r="E20" s="63"/>
      <c r="F20" s="64"/>
      <c r="G20" s="59">
        <f>Rekapitulace!I22</f>
        <v>0</v>
      </c>
    </row>
    <row r="21" spans="1:7" ht="15.75" customHeight="1">
      <c r="A21" s="67" t="s">
        <v>30</v>
      </c>
      <c r="B21" s="58"/>
      <c r="C21" s="59">
        <f>HZS</f>
        <v>0</v>
      </c>
      <c r="D21" s="9" t="str">
        <f>Rekapitulace!A23</f>
        <v>Kompletační činnost (IČD)</v>
      </c>
      <c r="E21" s="63"/>
      <c r="F21" s="64"/>
      <c r="G21" s="59">
        <f>Rekapitulace!I23</f>
        <v>0</v>
      </c>
    </row>
    <row r="22" spans="1:7" ht="15.7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7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8"/>
  <sheetViews>
    <sheetView zoomScalePageLayoutView="0" workbookViewId="0" topLeftCell="A1">
      <selection activeCell="H27" sqref="H27:I2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8" t="s">
        <v>48</v>
      </c>
      <c r="B1" s="109"/>
      <c r="C1" s="110" t="str">
        <f>CONCATENATE(cislostavby," ",nazevstavby)</f>
        <v>9520.HB Kosmonosy zámek, komplexní oprava jižního průčelí</v>
      </c>
      <c r="D1" s="111"/>
      <c r="E1" s="112"/>
      <c r="F1" s="111"/>
      <c r="G1" s="113" t="s">
        <v>49</v>
      </c>
      <c r="H1" s="114" t="s">
        <v>80</v>
      </c>
      <c r="I1" s="115"/>
    </row>
    <row r="2" spans="1:9" ht="13.5" thickBot="1">
      <c r="A2" s="116" t="s">
        <v>50</v>
      </c>
      <c r="B2" s="117"/>
      <c r="C2" s="118" t="str">
        <f>CONCATENATE(cisloobjektu," ",nazevobjektu)</f>
        <v>04 Poptávkové rozpočty</v>
      </c>
      <c r="D2" s="119"/>
      <c r="E2" s="120"/>
      <c r="F2" s="119"/>
      <c r="G2" s="121" t="s">
        <v>81</v>
      </c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19" t="str">
        <f>Položky!B7</f>
        <v>8</v>
      </c>
      <c r="B7" s="133" t="str">
        <f>Položky!C7</f>
        <v>Trubní vedení</v>
      </c>
      <c r="C7" s="69"/>
      <c r="D7" s="134"/>
      <c r="E7" s="220">
        <f>Položky!BA10</f>
        <v>0</v>
      </c>
      <c r="F7" s="221">
        <f>Položky!BB10</f>
        <v>0</v>
      </c>
      <c r="G7" s="221">
        <f>Položky!BC10</f>
        <v>0</v>
      </c>
      <c r="H7" s="221">
        <f>Položky!BD10</f>
        <v>0</v>
      </c>
      <c r="I7" s="222">
        <f>Položky!BE10</f>
        <v>0</v>
      </c>
    </row>
    <row r="8" spans="1:9" s="37" customFormat="1" ht="12.75">
      <c r="A8" s="219" t="str">
        <f>Položky!B11</f>
        <v>762</v>
      </c>
      <c r="B8" s="133" t="str">
        <f>Položky!C11</f>
        <v>Konstrukce tesařské</v>
      </c>
      <c r="C8" s="69"/>
      <c r="D8" s="134"/>
      <c r="E8" s="220">
        <f>Položky!BA17</f>
        <v>0</v>
      </c>
      <c r="F8" s="221">
        <f>Položky!BB17</f>
        <v>0</v>
      </c>
      <c r="G8" s="221">
        <f>Položky!BC17</f>
        <v>0</v>
      </c>
      <c r="H8" s="221">
        <f>Položky!BD17</f>
        <v>0</v>
      </c>
      <c r="I8" s="222">
        <f>Položky!BE17</f>
        <v>0</v>
      </c>
    </row>
    <row r="9" spans="1:9" s="37" customFormat="1" ht="12.75">
      <c r="A9" s="219" t="str">
        <f>Položky!B18</f>
        <v>764</v>
      </c>
      <c r="B9" s="133" t="str">
        <f>Položky!C18</f>
        <v>Konstrukce klempířské</v>
      </c>
      <c r="C9" s="69"/>
      <c r="D9" s="134"/>
      <c r="E9" s="220">
        <f>Položky!BA24</f>
        <v>0</v>
      </c>
      <c r="F9" s="221">
        <f>Položky!BB24</f>
        <v>0</v>
      </c>
      <c r="G9" s="221">
        <f>Položky!BC24</f>
        <v>0</v>
      </c>
      <c r="H9" s="221">
        <f>Položky!BD24</f>
        <v>0</v>
      </c>
      <c r="I9" s="222">
        <f>Položky!BE24</f>
        <v>0</v>
      </c>
    </row>
    <row r="10" spans="1:9" s="37" customFormat="1" ht="12.75">
      <c r="A10" s="219" t="str">
        <f>Položky!B25</f>
        <v>764,1</v>
      </c>
      <c r="B10" s="133" t="str">
        <f>Položky!C25</f>
        <v>Přípravné práce</v>
      </c>
      <c r="C10" s="69"/>
      <c r="D10" s="134"/>
      <c r="E10" s="220">
        <f>Položky!BA27</f>
        <v>0</v>
      </c>
      <c r="F10" s="221">
        <f>Položky!BB27</f>
        <v>0</v>
      </c>
      <c r="G10" s="221">
        <f>Položky!BC27</f>
        <v>0</v>
      </c>
      <c r="H10" s="221">
        <f>Položky!BD27</f>
        <v>0</v>
      </c>
      <c r="I10" s="222">
        <f>Položky!BE27</f>
        <v>0</v>
      </c>
    </row>
    <row r="11" spans="1:9" s="37" customFormat="1" ht="13.5" thickBot="1">
      <c r="A11" s="219" t="str">
        <f>Položky!B28</f>
        <v>783</v>
      </c>
      <c r="B11" s="133" t="str">
        <f>Položky!C28</f>
        <v>Nátěry</v>
      </c>
      <c r="C11" s="69"/>
      <c r="D11" s="134"/>
      <c r="E11" s="220">
        <f>Položky!BA30</f>
        <v>0</v>
      </c>
      <c r="F11" s="221">
        <f>Položky!BB30</f>
        <v>0</v>
      </c>
      <c r="G11" s="221">
        <f>Položky!BC30</f>
        <v>0</v>
      </c>
      <c r="H11" s="221">
        <f>Položky!BD30</f>
        <v>0</v>
      </c>
      <c r="I11" s="222">
        <f>Položky!BE30</f>
        <v>0</v>
      </c>
    </row>
    <row r="12" spans="1:9" s="141" customFormat="1" ht="13.5" thickBot="1">
      <c r="A12" s="135"/>
      <c r="B12" s="136" t="s">
        <v>57</v>
      </c>
      <c r="C12" s="136"/>
      <c r="D12" s="137"/>
      <c r="E12" s="138">
        <f>SUM(E7:E11)</f>
        <v>0</v>
      </c>
      <c r="F12" s="139">
        <f>SUM(F7:F11)</f>
        <v>0</v>
      </c>
      <c r="G12" s="139">
        <f>SUM(G7:G11)</f>
        <v>0</v>
      </c>
      <c r="H12" s="139">
        <f>SUM(H7:H11)</f>
        <v>0</v>
      </c>
      <c r="I12" s="140">
        <f>SUM(I7:I11)</f>
        <v>0</v>
      </c>
    </row>
    <row r="13" spans="1:9" ht="12.75">
      <c r="A13" s="69"/>
      <c r="B13" s="69"/>
      <c r="C13" s="69"/>
      <c r="D13" s="69"/>
      <c r="E13" s="69"/>
      <c r="F13" s="69"/>
      <c r="G13" s="69"/>
      <c r="H13" s="69"/>
      <c r="I13" s="69"/>
    </row>
    <row r="14" spans="1:57" ht="19.5" customHeight="1">
      <c r="A14" s="125" t="s">
        <v>58</v>
      </c>
      <c r="B14" s="125"/>
      <c r="C14" s="125"/>
      <c r="D14" s="125"/>
      <c r="E14" s="125"/>
      <c r="F14" s="125"/>
      <c r="G14" s="142"/>
      <c r="H14" s="125"/>
      <c r="I14" s="125"/>
      <c r="BA14" s="43"/>
      <c r="BB14" s="43"/>
      <c r="BC14" s="43"/>
      <c r="BD14" s="43"/>
      <c r="BE14" s="43"/>
    </row>
    <row r="15" spans="1:9" ht="13.5" thickBot="1">
      <c r="A15" s="82"/>
      <c r="B15" s="82"/>
      <c r="C15" s="82"/>
      <c r="D15" s="82"/>
      <c r="E15" s="82"/>
      <c r="F15" s="82"/>
      <c r="G15" s="82"/>
      <c r="H15" s="82"/>
      <c r="I15" s="82"/>
    </row>
    <row r="16" spans="1:9" ht="12.75">
      <c r="A16" s="76" t="s">
        <v>59</v>
      </c>
      <c r="B16" s="77"/>
      <c r="C16" s="77"/>
      <c r="D16" s="143"/>
      <c r="E16" s="144" t="s">
        <v>60</v>
      </c>
      <c r="F16" s="145" t="s">
        <v>61</v>
      </c>
      <c r="G16" s="146" t="s">
        <v>62</v>
      </c>
      <c r="H16" s="147"/>
      <c r="I16" s="148" t="s">
        <v>60</v>
      </c>
    </row>
    <row r="17" spans="1:53" ht="12.75">
      <c r="A17" s="67" t="s">
        <v>123</v>
      </c>
      <c r="B17" s="58"/>
      <c r="C17" s="58"/>
      <c r="D17" s="149"/>
      <c r="E17" s="150"/>
      <c r="F17" s="151"/>
      <c r="G17" s="152">
        <f>CHOOSE(BA17+1,HSV+PSV,HSV+PSV+Mont,HSV+PSV+Dodavka+Mont,HSV,PSV,Mont,Dodavka,Mont+Dodavka,0)</f>
        <v>0</v>
      </c>
      <c r="H17" s="153"/>
      <c r="I17" s="154">
        <f>E17+F17*G17/100</f>
        <v>0</v>
      </c>
      <c r="BA17">
        <v>2</v>
      </c>
    </row>
    <row r="18" spans="1:53" ht="12.75">
      <c r="A18" s="67" t="s">
        <v>124</v>
      </c>
      <c r="B18" s="58"/>
      <c r="C18" s="58"/>
      <c r="D18" s="149"/>
      <c r="E18" s="150"/>
      <c r="F18" s="151"/>
      <c r="G18" s="152">
        <f>CHOOSE(BA18+1,HSV+PSV,HSV+PSV+Mont,HSV+PSV+Dodavka+Mont,HSV,PSV,Mont,Dodavka,Mont+Dodavka,0)</f>
        <v>0</v>
      </c>
      <c r="H18" s="153"/>
      <c r="I18" s="154">
        <f>E18+F18*G18/100</f>
        <v>0</v>
      </c>
      <c r="BA18">
        <v>2</v>
      </c>
    </row>
    <row r="19" spans="1:53" ht="12.75">
      <c r="A19" s="67" t="s">
        <v>125</v>
      </c>
      <c r="B19" s="58"/>
      <c r="C19" s="58"/>
      <c r="D19" s="149"/>
      <c r="E19" s="150"/>
      <c r="F19" s="151"/>
      <c r="G19" s="152">
        <f>CHOOSE(BA19+1,HSV+PSV,HSV+PSV+Mont,HSV+PSV+Dodavka+Mont,HSV,PSV,Mont,Dodavka,Mont+Dodavka,0)</f>
        <v>0</v>
      </c>
      <c r="H19" s="153"/>
      <c r="I19" s="154">
        <f>E19+F19*G19/100</f>
        <v>0</v>
      </c>
      <c r="BA19">
        <v>2</v>
      </c>
    </row>
    <row r="20" spans="1:53" ht="12.75">
      <c r="A20" s="67" t="s">
        <v>126</v>
      </c>
      <c r="B20" s="58"/>
      <c r="C20" s="58"/>
      <c r="D20" s="149"/>
      <c r="E20" s="150"/>
      <c r="F20" s="151"/>
      <c r="G20" s="152">
        <f>CHOOSE(BA20+1,HSV+PSV,HSV+PSV+Mont,HSV+PSV+Dodavka+Mont,HSV,PSV,Mont,Dodavka,Mont+Dodavka,0)</f>
        <v>0</v>
      </c>
      <c r="H20" s="153"/>
      <c r="I20" s="154">
        <f>E20+F20*G20/100</f>
        <v>0</v>
      </c>
      <c r="BA20">
        <v>2</v>
      </c>
    </row>
    <row r="21" spans="1:53" ht="12.75">
      <c r="A21" s="67" t="s">
        <v>127</v>
      </c>
      <c r="B21" s="58"/>
      <c r="C21" s="58"/>
      <c r="D21" s="149"/>
      <c r="E21" s="150"/>
      <c r="F21" s="151"/>
      <c r="G21" s="152">
        <f>CHOOSE(BA21+1,HSV+PSV,HSV+PSV+Mont,HSV+PSV+Dodavka+Mont,HSV,PSV,Mont,Dodavka,Mont+Dodavka,0)</f>
        <v>0</v>
      </c>
      <c r="H21" s="153"/>
      <c r="I21" s="154">
        <f>E21+F21*G21/100</f>
        <v>0</v>
      </c>
      <c r="BA21">
        <v>2</v>
      </c>
    </row>
    <row r="22" spans="1:53" ht="12.75">
      <c r="A22" s="67" t="s">
        <v>128</v>
      </c>
      <c r="B22" s="58"/>
      <c r="C22" s="58"/>
      <c r="D22" s="149"/>
      <c r="E22" s="150"/>
      <c r="F22" s="151"/>
      <c r="G22" s="152">
        <f>CHOOSE(BA22+1,HSV+PSV,HSV+PSV+Mont,HSV+PSV+Dodavka+Mont,HSV,PSV,Mont,Dodavka,Mont+Dodavka,0)</f>
        <v>0</v>
      </c>
      <c r="H22" s="153"/>
      <c r="I22" s="154">
        <f>E22+F22*G22/100</f>
        <v>0</v>
      </c>
      <c r="BA22">
        <v>2</v>
      </c>
    </row>
    <row r="23" spans="1:53" ht="12.75">
      <c r="A23" s="67" t="s">
        <v>129</v>
      </c>
      <c r="B23" s="58"/>
      <c r="C23" s="58"/>
      <c r="D23" s="149"/>
      <c r="E23" s="150"/>
      <c r="F23" s="151"/>
      <c r="G23" s="152">
        <f>CHOOSE(BA23+1,HSV+PSV,HSV+PSV+Mont,HSV+PSV+Dodavka+Mont,HSV,PSV,Mont,Dodavka,Mont+Dodavka,0)</f>
        <v>0</v>
      </c>
      <c r="H23" s="153"/>
      <c r="I23" s="154">
        <f>E23+F23*G23/100</f>
        <v>0</v>
      </c>
      <c r="BA23">
        <v>2</v>
      </c>
    </row>
    <row r="24" spans="1:53" ht="12.75">
      <c r="A24" s="67" t="s">
        <v>130</v>
      </c>
      <c r="B24" s="58"/>
      <c r="C24" s="58"/>
      <c r="D24" s="149"/>
      <c r="E24" s="150"/>
      <c r="F24" s="151"/>
      <c r="G24" s="152">
        <f>CHOOSE(BA24+1,HSV+PSV,HSV+PSV+Mont,HSV+PSV+Dodavka+Mont,HSV,PSV,Mont,Dodavka,Mont+Dodavka,0)</f>
        <v>0</v>
      </c>
      <c r="H24" s="153"/>
      <c r="I24" s="154">
        <f>E24+F24*G24/100</f>
        <v>0</v>
      </c>
      <c r="BA24">
        <v>2</v>
      </c>
    </row>
    <row r="25" spans="1:53" ht="12.75">
      <c r="A25" s="67" t="s">
        <v>131</v>
      </c>
      <c r="B25" s="58"/>
      <c r="C25" s="58"/>
      <c r="D25" s="149"/>
      <c r="E25" s="150"/>
      <c r="F25" s="151"/>
      <c r="G25" s="152">
        <f>CHOOSE(BA25+1,HSV+PSV,HSV+PSV+Mont,HSV+PSV+Dodavka+Mont,HSV,PSV,Mont,Dodavka,Mont+Dodavka,0)</f>
        <v>0</v>
      </c>
      <c r="H25" s="153"/>
      <c r="I25" s="154">
        <f>E25+F25*G25/100</f>
        <v>0</v>
      </c>
      <c r="BA25">
        <v>2</v>
      </c>
    </row>
    <row r="26" spans="1:53" ht="12.75">
      <c r="A26" s="67" t="s">
        <v>132</v>
      </c>
      <c r="B26" s="58"/>
      <c r="C26" s="58"/>
      <c r="D26" s="149"/>
      <c r="E26" s="150"/>
      <c r="F26" s="151"/>
      <c r="G26" s="152">
        <f>CHOOSE(BA26+1,HSV+PSV,HSV+PSV+Mont,HSV+PSV+Dodavka+Mont,HSV,PSV,Mont,Dodavka,Mont+Dodavka,0)</f>
        <v>0</v>
      </c>
      <c r="H26" s="153"/>
      <c r="I26" s="154">
        <f>E26+F26*G26/100</f>
        <v>0</v>
      </c>
      <c r="BA26">
        <v>2</v>
      </c>
    </row>
    <row r="27" spans="1:9" ht="13.5" thickBot="1">
      <c r="A27" s="155"/>
      <c r="B27" s="156" t="s">
        <v>63</v>
      </c>
      <c r="C27" s="157"/>
      <c r="D27" s="158"/>
      <c r="E27" s="159"/>
      <c r="F27" s="160"/>
      <c r="G27" s="160"/>
      <c r="H27" s="161">
        <f>SUM(I17:I26)</f>
        <v>0</v>
      </c>
      <c r="I27" s="162"/>
    </row>
    <row r="29" spans="2:9" ht="12.75">
      <c r="B29" s="141"/>
      <c r="F29" s="163"/>
      <c r="G29" s="164"/>
      <c r="H29" s="164"/>
      <c r="I29" s="165"/>
    </row>
    <row r="30" spans="6:9" ht="12.75">
      <c r="F30" s="163"/>
      <c r="G30" s="164"/>
      <c r="H30" s="164"/>
      <c r="I30" s="165"/>
    </row>
    <row r="31" spans="6:9" ht="12.75">
      <c r="F31" s="163"/>
      <c r="G31" s="164"/>
      <c r="H31" s="164"/>
      <c r="I31" s="165"/>
    </row>
    <row r="32" spans="6:9" ht="12.75">
      <c r="F32" s="163"/>
      <c r="G32" s="164"/>
      <c r="H32" s="164"/>
      <c r="I32" s="165"/>
    </row>
    <row r="33" spans="6:9" ht="12.75">
      <c r="F33" s="163"/>
      <c r="G33" s="164"/>
      <c r="H33" s="164"/>
      <c r="I33" s="165"/>
    </row>
    <row r="34" spans="6:9" ht="12.75">
      <c r="F34" s="163"/>
      <c r="G34" s="164"/>
      <c r="H34" s="164"/>
      <c r="I34" s="165"/>
    </row>
    <row r="35" spans="6:9" ht="12.75">
      <c r="F35" s="163"/>
      <c r="G35" s="164"/>
      <c r="H35" s="164"/>
      <c r="I35" s="165"/>
    </row>
    <row r="36" spans="6:9" ht="12.75">
      <c r="F36" s="163"/>
      <c r="G36" s="164"/>
      <c r="H36" s="164"/>
      <c r="I36" s="165"/>
    </row>
    <row r="37" spans="6:9" ht="12.75">
      <c r="F37" s="163"/>
      <c r="G37" s="164"/>
      <c r="H37" s="164"/>
      <c r="I37" s="165"/>
    </row>
    <row r="38" spans="6:9" ht="12.75">
      <c r="F38" s="163"/>
      <c r="G38" s="164"/>
      <c r="H38" s="164"/>
      <c r="I38" s="165"/>
    </row>
    <row r="39" spans="6:9" ht="12.75">
      <c r="F39" s="163"/>
      <c r="G39" s="164"/>
      <c r="H39" s="164"/>
      <c r="I39" s="165"/>
    </row>
    <row r="40" spans="6:9" ht="12.75">
      <c r="F40" s="163"/>
      <c r="G40" s="164"/>
      <c r="H40" s="164"/>
      <c r="I40" s="165"/>
    </row>
    <row r="41" spans="6:9" ht="12.75">
      <c r="F41" s="163"/>
      <c r="G41" s="164"/>
      <c r="H41" s="164"/>
      <c r="I41" s="165"/>
    </row>
    <row r="42" spans="6:9" ht="12.75">
      <c r="F42" s="163"/>
      <c r="G42" s="164"/>
      <c r="H42" s="164"/>
      <c r="I42" s="165"/>
    </row>
    <row r="43" spans="6:9" ht="12.75">
      <c r="F43" s="163"/>
      <c r="G43" s="164"/>
      <c r="H43" s="164"/>
      <c r="I43" s="165"/>
    </row>
    <row r="44" spans="6:9" ht="12.75"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  <row r="75" spans="6:9" ht="12.75">
      <c r="F75" s="163"/>
      <c r="G75" s="164"/>
      <c r="H75" s="164"/>
      <c r="I75" s="165"/>
    </row>
    <row r="76" spans="6:9" ht="12.75">
      <c r="F76" s="163"/>
      <c r="G76" s="164"/>
      <c r="H76" s="164"/>
      <c r="I76" s="165"/>
    </row>
    <row r="77" spans="6:9" ht="12.75">
      <c r="F77" s="163"/>
      <c r="G77" s="164"/>
      <c r="H77" s="164"/>
      <c r="I77" s="165"/>
    </row>
    <row r="78" spans="6:9" ht="12.75">
      <c r="F78" s="163"/>
      <c r="G78" s="164"/>
      <c r="H78" s="164"/>
      <c r="I78" s="165"/>
    </row>
  </sheetData>
  <sheetProtection/>
  <mergeCells count="4">
    <mergeCell ref="A1:B1"/>
    <mergeCell ref="A2:B2"/>
    <mergeCell ref="G2:I2"/>
    <mergeCell ref="H27:I2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03"/>
  <sheetViews>
    <sheetView showGridLines="0" showZeros="0" zoomScalePageLayoutView="0" workbookViewId="0" topLeftCell="A1">
      <selection activeCell="A30" sqref="A30:IV32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5.625" style="167" customWidth="1"/>
    <col min="5" max="5" width="8.625" style="213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75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48</v>
      </c>
      <c r="B3" s="109"/>
      <c r="C3" s="110" t="str">
        <f>CONCATENATE(cislostavby," ",nazevstavby)</f>
        <v>9520.HB Kosmonosy zámek, komplexní oprava jižního průčelí</v>
      </c>
      <c r="D3" s="172"/>
      <c r="E3" s="173" t="s">
        <v>64</v>
      </c>
      <c r="F3" s="174" t="str">
        <f>Rekapitulace!H1</f>
        <v>12</v>
      </c>
      <c r="G3" s="175"/>
    </row>
    <row r="4" spans="1:7" ht="13.5" thickBot="1">
      <c r="A4" s="176" t="s">
        <v>50</v>
      </c>
      <c r="B4" s="117"/>
      <c r="C4" s="118" t="str">
        <f>CONCATENATE(cisloobjektu," ",nazevobjektu)</f>
        <v>04 Poptávkové rozpočty</v>
      </c>
      <c r="D4" s="177"/>
      <c r="E4" s="178" t="str">
        <f>Rekapitulace!G2</f>
        <v>tesařské + klempířské kce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82</v>
      </c>
      <c r="C7" s="190" t="s">
        <v>83</v>
      </c>
      <c r="D7" s="191"/>
      <c r="E7" s="192"/>
      <c r="F7" s="192"/>
      <c r="G7" s="193"/>
      <c r="H7" s="194"/>
      <c r="I7" s="194"/>
      <c r="O7" s="195">
        <v>1</v>
      </c>
    </row>
    <row r="8" spans="1:104" ht="22.5">
      <c r="A8" s="196">
        <v>1</v>
      </c>
      <c r="B8" s="197" t="s">
        <v>84</v>
      </c>
      <c r="C8" s="198" t="s">
        <v>85</v>
      </c>
      <c r="D8" s="199" t="s">
        <v>86</v>
      </c>
      <c r="E8" s="200">
        <v>6</v>
      </c>
      <c r="F8" s="200">
        <v>0</v>
      </c>
      <c r="G8" s="201">
        <f>E8*F8</f>
        <v>0</v>
      </c>
      <c r="O8" s="195">
        <v>2</v>
      </c>
      <c r="AA8" s="167">
        <v>11</v>
      </c>
      <c r="AB8" s="167">
        <v>3</v>
      </c>
      <c r="AC8" s="167">
        <v>2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11</v>
      </c>
      <c r="CB8" s="202">
        <v>3</v>
      </c>
      <c r="CZ8" s="167">
        <v>0</v>
      </c>
    </row>
    <row r="9" spans="1:104" ht="22.5">
      <c r="A9" s="196">
        <v>2</v>
      </c>
      <c r="B9" s="197" t="s">
        <v>87</v>
      </c>
      <c r="C9" s="198" t="s">
        <v>88</v>
      </c>
      <c r="D9" s="199" t="s">
        <v>86</v>
      </c>
      <c r="E9" s="200">
        <v>6</v>
      </c>
      <c r="F9" s="200">
        <v>0</v>
      </c>
      <c r="G9" s="201">
        <f>E9*F9</f>
        <v>0</v>
      </c>
      <c r="O9" s="195">
        <v>2</v>
      </c>
      <c r="AA9" s="167">
        <v>11</v>
      </c>
      <c r="AB9" s="167">
        <v>3</v>
      </c>
      <c r="AC9" s="167">
        <v>1</v>
      </c>
      <c r="AZ9" s="167">
        <v>1</v>
      </c>
      <c r="BA9" s="167">
        <f>IF(AZ9=1,G9,0)</f>
        <v>0</v>
      </c>
      <c r="BB9" s="167">
        <f>IF(AZ9=2,G9,0)</f>
        <v>0</v>
      </c>
      <c r="BC9" s="167">
        <f>IF(AZ9=3,G9,0)</f>
        <v>0</v>
      </c>
      <c r="BD9" s="167">
        <f>IF(AZ9=4,G9,0)</f>
        <v>0</v>
      </c>
      <c r="BE9" s="167">
        <f>IF(AZ9=5,G9,0)</f>
        <v>0</v>
      </c>
      <c r="CA9" s="202">
        <v>11</v>
      </c>
      <c r="CB9" s="202">
        <v>3</v>
      </c>
      <c r="CZ9" s="167">
        <v>0</v>
      </c>
    </row>
    <row r="10" spans="1:57" ht="12.75">
      <c r="A10" s="203"/>
      <c r="B10" s="204" t="s">
        <v>73</v>
      </c>
      <c r="C10" s="205" t="str">
        <f>CONCATENATE(B7," ",C7)</f>
        <v>8 Trubní vedení</v>
      </c>
      <c r="D10" s="206"/>
      <c r="E10" s="207"/>
      <c r="F10" s="208"/>
      <c r="G10" s="209">
        <f>SUM(G7:G9)</f>
        <v>0</v>
      </c>
      <c r="O10" s="195">
        <v>4</v>
      </c>
      <c r="BA10" s="210">
        <f>SUM(BA7:BA9)</f>
        <v>0</v>
      </c>
      <c r="BB10" s="210">
        <f>SUM(BB7:BB9)</f>
        <v>0</v>
      </c>
      <c r="BC10" s="210">
        <f>SUM(BC7:BC9)</f>
        <v>0</v>
      </c>
      <c r="BD10" s="210">
        <f>SUM(BD7:BD9)</f>
        <v>0</v>
      </c>
      <c r="BE10" s="210">
        <f>SUM(BE7:BE9)</f>
        <v>0</v>
      </c>
    </row>
    <row r="11" spans="1:15" ht="12.75">
      <c r="A11" s="188" t="s">
        <v>72</v>
      </c>
      <c r="B11" s="189" t="s">
        <v>89</v>
      </c>
      <c r="C11" s="190" t="s">
        <v>90</v>
      </c>
      <c r="D11" s="191"/>
      <c r="E11" s="192"/>
      <c r="F11" s="192"/>
      <c r="G11" s="193"/>
      <c r="H11" s="194"/>
      <c r="I11" s="194"/>
      <c r="O11" s="195">
        <v>1</v>
      </c>
    </row>
    <row r="12" spans="1:104" ht="22.5">
      <c r="A12" s="196">
        <v>3</v>
      </c>
      <c r="B12" s="197" t="s">
        <v>91</v>
      </c>
      <c r="C12" s="198" t="s">
        <v>92</v>
      </c>
      <c r="D12" s="199" t="s">
        <v>86</v>
      </c>
      <c r="E12" s="200">
        <v>108</v>
      </c>
      <c r="F12" s="200">
        <v>0</v>
      </c>
      <c r="G12" s="201">
        <f>E12*F12</f>
        <v>0</v>
      </c>
      <c r="O12" s="195">
        <v>2</v>
      </c>
      <c r="AA12" s="167">
        <v>11</v>
      </c>
      <c r="AB12" s="167">
        <v>3</v>
      </c>
      <c r="AC12" s="167">
        <v>3</v>
      </c>
      <c r="AZ12" s="167">
        <v>2</v>
      </c>
      <c r="BA12" s="167">
        <f>IF(AZ12=1,G12,0)</f>
        <v>0</v>
      </c>
      <c r="BB12" s="167">
        <f>IF(AZ12=2,G12,0)</f>
        <v>0</v>
      </c>
      <c r="BC12" s="167">
        <f>IF(AZ12=3,G12,0)</f>
        <v>0</v>
      </c>
      <c r="BD12" s="167">
        <f>IF(AZ12=4,G12,0)</f>
        <v>0</v>
      </c>
      <c r="BE12" s="167">
        <f>IF(AZ12=5,G12,0)</f>
        <v>0</v>
      </c>
      <c r="CA12" s="202">
        <v>11</v>
      </c>
      <c r="CB12" s="202">
        <v>3</v>
      </c>
      <c r="CZ12" s="167">
        <v>0</v>
      </c>
    </row>
    <row r="13" spans="1:104" ht="22.5">
      <c r="A13" s="196">
        <v>4</v>
      </c>
      <c r="B13" s="197" t="s">
        <v>93</v>
      </c>
      <c r="C13" s="198" t="s">
        <v>94</v>
      </c>
      <c r="D13" s="199" t="s">
        <v>95</v>
      </c>
      <c r="E13" s="200">
        <v>36</v>
      </c>
      <c r="F13" s="200">
        <v>0</v>
      </c>
      <c r="G13" s="201">
        <f>E13*F13</f>
        <v>0</v>
      </c>
      <c r="O13" s="195">
        <v>2</v>
      </c>
      <c r="AA13" s="167">
        <v>11</v>
      </c>
      <c r="AB13" s="167">
        <v>3</v>
      </c>
      <c r="AC13" s="167">
        <v>4</v>
      </c>
      <c r="AZ13" s="167">
        <v>2</v>
      </c>
      <c r="BA13" s="167">
        <f>IF(AZ13=1,G13,0)</f>
        <v>0</v>
      </c>
      <c r="BB13" s="167">
        <f>IF(AZ13=2,G13,0)</f>
        <v>0</v>
      </c>
      <c r="BC13" s="167">
        <f>IF(AZ13=3,G13,0)</f>
        <v>0</v>
      </c>
      <c r="BD13" s="167">
        <f>IF(AZ13=4,G13,0)</f>
        <v>0</v>
      </c>
      <c r="BE13" s="167">
        <f>IF(AZ13=5,G13,0)</f>
        <v>0</v>
      </c>
      <c r="CA13" s="202">
        <v>11</v>
      </c>
      <c r="CB13" s="202">
        <v>3</v>
      </c>
      <c r="CZ13" s="167">
        <v>0</v>
      </c>
    </row>
    <row r="14" spans="1:104" ht="22.5">
      <c r="A14" s="196">
        <v>5</v>
      </c>
      <c r="B14" s="197" t="s">
        <v>96</v>
      </c>
      <c r="C14" s="198" t="s">
        <v>97</v>
      </c>
      <c r="D14" s="199" t="s">
        <v>98</v>
      </c>
      <c r="E14" s="200">
        <v>2</v>
      </c>
      <c r="F14" s="200">
        <v>0</v>
      </c>
      <c r="G14" s="201">
        <f>E14*F14</f>
        <v>0</v>
      </c>
      <c r="O14" s="195">
        <v>2</v>
      </c>
      <c r="AA14" s="167">
        <v>11</v>
      </c>
      <c r="AB14" s="167">
        <v>3</v>
      </c>
      <c r="AC14" s="167">
        <v>5</v>
      </c>
      <c r="AZ14" s="167">
        <v>2</v>
      </c>
      <c r="BA14" s="167">
        <f>IF(AZ14=1,G14,0)</f>
        <v>0</v>
      </c>
      <c r="BB14" s="167">
        <f>IF(AZ14=2,G14,0)</f>
        <v>0</v>
      </c>
      <c r="BC14" s="167">
        <f>IF(AZ14=3,G14,0)</f>
        <v>0</v>
      </c>
      <c r="BD14" s="167">
        <f>IF(AZ14=4,G14,0)</f>
        <v>0</v>
      </c>
      <c r="BE14" s="167">
        <f>IF(AZ14=5,G14,0)</f>
        <v>0</v>
      </c>
      <c r="CA14" s="202">
        <v>11</v>
      </c>
      <c r="CB14" s="202">
        <v>3</v>
      </c>
      <c r="CZ14" s="167">
        <v>0</v>
      </c>
    </row>
    <row r="15" spans="1:104" ht="12.75">
      <c r="A15" s="196">
        <v>6</v>
      </c>
      <c r="B15" s="197" t="s">
        <v>99</v>
      </c>
      <c r="C15" s="198" t="s">
        <v>100</v>
      </c>
      <c r="D15" s="199" t="s">
        <v>98</v>
      </c>
      <c r="E15" s="200">
        <v>2</v>
      </c>
      <c r="F15" s="200">
        <v>0</v>
      </c>
      <c r="G15" s="201">
        <f>E15*F15</f>
        <v>0</v>
      </c>
      <c r="O15" s="195">
        <v>2</v>
      </c>
      <c r="AA15" s="167">
        <v>11</v>
      </c>
      <c r="AB15" s="167">
        <v>1</v>
      </c>
      <c r="AC15" s="167">
        <v>6</v>
      </c>
      <c r="AZ15" s="167">
        <v>2</v>
      </c>
      <c r="BA15" s="167">
        <f>IF(AZ15=1,G15,0)</f>
        <v>0</v>
      </c>
      <c r="BB15" s="167">
        <f>IF(AZ15=2,G15,0)</f>
        <v>0</v>
      </c>
      <c r="BC15" s="167">
        <f>IF(AZ15=3,G15,0)</f>
        <v>0</v>
      </c>
      <c r="BD15" s="167">
        <f>IF(AZ15=4,G15,0)</f>
        <v>0</v>
      </c>
      <c r="BE15" s="167">
        <f>IF(AZ15=5,G15,0)</f>
        <v>0</v>
      </c>
      <c r="CA15" s="202">
        <v>11</v>
      </c>
      <c r="CB15" s="202">
        <v>1</v>
      </c>
      <c r="CZ15" s="167">
        <v>0</v>
      </c>
    </row>
    <row r="16" spans="1:104" ht="12.75">
      <c r="A16" s="196">
        <v>7</v>
      </c>
      <c r="B16" s="197" t="s">
        <v>101</v>
      </c>
      <c r="C16" s="198" t="s">
        <v>102</v>
      </c>
      <c r="D16" s="199" t="s">
        <v>61</v>
      </c>
      <c r="E16" s="200"/>
      <c r="F16" s="200">
        <v>0</v>
      </c>
      <c r="G16" s="201">
        <f>E16*F16</f>
        <v>0</v>
      </c>
      <c r="O16" s="195">
        <v>2</v>
      </c>
      <c r="AA16" s="167">
        <v>7</v>
      </c>
      <c r="AB16" s="167">
        <v>1002</v>
      </c>
      <c r="AC16" s="167">
        <v>5</v>
      </c>
      <c r="AZ16" s="167">
        <v>2</v>
      </c>
      <c r="BA16" s="167">
        <f>IF(AZ16=1,G16,0)</f>
        <v>0</v>
      </c>
      <c r="BB16" s="167">
        <f>IF(AZ16=2,G16,0)</f>
        <v>0</v>
      </c>
      <c r="BC16" s="167">
        <f>IF(AZ16=3,G16,0)</f>
        <v>0</v>
      </c>
      <c r="BD16" s="167">
        <f>IF(AZ16=4,G16,0)</f>
        <v>0</v>
      </c>
      <c r="BE16" s="167">
        <f>IF(AZ16=5,G16,0)</f>
        <v>0</v>
      </c>
      <c r="CA16" s="202">
        <v>7</v>
      </c>
      <c r="CB16" s="202">
        <v>1002</v>
      </c>
      <c r="CZ16" s="167">
        <v>0</v>
      </c>
    </row>
    <row r="17" spans="1:57" ht="12.75">
      <c r="A17" s="203"/>
      <c r="B17" s="204" t="s">
        <v>73</v>
      </c>
      <c r="C17" s="205" t="str">
        <f>CONCATENATE(B11," ",C11)</f>
        <v>762 Konstrukce tesařské</v>
      </c>
      <c r="D17" s="206"/>
      <c r="E17" s="207"/>
      <c r="F17" s="208"/>
      <c r="G17" s="209">
        <f>SUM(G11:G16)</f>
        <v>0</v>
      </c>
      <c r="O17" s="195">
        <v>4</v>
      </c>
      <c r="BA17" s="210">
        <f>SUM(BA11:BA16)</f>
        <v>0</v>
      </c>
      <c r="BB17" s="210">
        <f>SUM(BB11:BB16)</f>
        <v>0</v>
      </c>
      <c r="BC17" s="210">
        <f>SUM(BC11:BC16)</f>
        <v>0</v>
      </c>
      <c r="BD17" s="210">
        <f>SUM(BD11:BD16)</f>
        <v>0</v>
      </c>
      <c r="BE17" s="210">
        <f>SUM(BE11:BE16)</f>
        <v>0</v>
      </c>
    </row>
    <row r="18" spans="1:15" ht="12.75">
      <c r="A18" s="188" t="s">
        <v>72</v>
      </c>
      <c r="B18" s="189" t="s">
        <v>103</v>
      </c>
      <c r="C18" s="190" t="s">
        <v>104</v>
      </c>
      <c r="D18" s="191"/>
      <c r="E18" s="192"/>
      <c r="F18" s="192"/>
      <c r="G18" s="193"/>
      <c r="H18" s="194"/>
      <c r="I18" s="194"/>
      <c r="O18" s="195">
        <v>1</v>
      </c>
    </row>
    <row r="19" spans="1:104" ht="12.75">
      <c r="A19" s="196">
        <v>8</v>
      </c>
      <c r="B19" s="197" t="s">
        <v>105</v>
      </c>
      <c r="C19" s="198" t="s">
        <v>106</v>
      </c>
      <c r="D19" s="199" t="s">
        <v>86</v>
      </c>
      <c r="E19" s="200">
        <v>45</v>
      </c>
      <c r="F19" s="200">
        <v>0</v>
      </c>
      <c r="G19" s="201">
        <f>E19*F19</f>
        <v>0</v>
      </c>
      <c r="O19" s="195">
        <v>2</v>
      </c>
      <c r="AA19" s="167">
        <v>11</v>
      </c>
      <c r="AB19" s="167">
        <v>3</v>
      </c>
      <c r="AC19" s="167">
        <v>7</v>
      </c>
      <c r="AZ19" s="167">
        <v>2</v>
      </c>
      <c r="BA19" s="167">
        <f>IF(AZ19=1,G19,0)</f>
        <v>0</v>
      </c>
      <c r="BB19" s="167">
        <f>IF(AZ19=2,G19,0)</f>
        <v>0</v>
      </c>
      <c r="BC19" s="167">
        <f>IF(AZ19=3,G19,0)</f>
        <v>0</v>
      </c>
      <c r="BD19" s="167">
        <f>IF(AZ19=4,G19,0)</f>
        <v>0</v>
      </c>
      <c r="BE19" s="167">
        <f>IF(AZ19=5,G19,0)</f>
        <v>0</v>
      </c>
      <c r="CA19" s="202">
        <v>11</v>
      </c>
      <c r="CB19" s="202">
        <v>3</v>
      </c>
      <c r="CZ19" s="167">
        <v>0</v>
      </c>
    </row>
    <row r="20" spans="1:104" ht="12.75">
      <c r="A20" s="196">
        <v>9</v>
      </c>
      <c r="B20" s="197" t="s">
        <v>107</v>
      </c>
      <c r="C20" s="198" t="s">
        <v>108</v>
      </c>
      <c r="D20" s="199" t="s">
        <v>86</v>
      </c>
      <c r="E20" s="200">
        <v>23</v>
      </c>
      <c r="F20" s="200">
        <v>0</v>
      </c>
      <c r="G20" s="201">
        <f>E20*F20</f>
        <v>0</v>
      </c>
      <c r="O20" s="195">
        <v>2</v>
      </c>
      <c r="AA20" s="167">
        <v>11</v>
      </c>
      <c r="AB20" s="167">
        <v>3</v>
      </c>
      <c r="AC20" s="167">
        <v>8</v>
      </c>
      <c r="AZ20" s="167">
        <v>2</v>
      </c>
      <c r="BA20" s="167">
        <f>IF(AZ20=1,G20,0)</f>
        <v>0</v>
      </c>
      <c r="BB20" s="167">
        <f>IF(AZ20=2,G20,0)</f>
        <v>0</v>
      </c>
      <c r="BC20" s="167">
        <f>IF(AZ20=3,G20,0)</f>
        <v>0</v>
      </c>
      <c r="BD20" s="167">
        <f>IF(AZ20=4,G20,0)</f>
        <v>0</v>
      </c>
      <c r="BE20" s="167">
        <f>IF(AZ20=5,G20,0)</f>
        <v>0</v>
      </c>
      <c r="CA20" s="202">
        <v>11</v>
      </c>
      <c r="CB20" s="202">
        <v>3</v>
      </c>
      <c r="CZ20" s="167">
        <v>0</v>
      </c>
    </row>
    <row r="21" spans="1:104" ht="12.75">
      <c r="A21" s="196">
        <v>10</v>
      </c>
      <c r="B21" s="197" t="s">
        <v>109</v>
      </c>
      <c r="C21" s="198" t="s">
        <v>110</v>
      </c>
      <c r="D21" s="199" t="s">
        <v>86</v>
      </c>
      <c r="E21" s="200">
        <v>23</v>
      </c>
      <c r="F21" s="200">
        <v>0</v>
      </c>
      <c r="G21" s="201">
        <f>E21*F21</f>
        <v>0</v>
      </c>
      <c r="O21" s="195">
        <v>2</v>
      </c>
      <c r="AA21" s="167">
        <v>11</v>
      </c>
      <c r="AB21" s="167">
        <v>3</v>
      </c>
      <c r="AC21" s="167">
        <v>9</v>
      </c>
      <c r="AZ21" s="167">
        <v>2</v>
      </c>
      <c r="BA21" s="167">
        <f>IF(AZ21=1,G21,0)</f>
        <v>0</v>
      </c>
      <c r="BB21" s="167">
        <f>IF(AZ21=2,G21,0)</f>
        <v>0</v>
      </c>
      <c r="BC21" s="167">
        <f>IF(AZ21=3,G21,0)</f>
        <v>0</v>
      </c>
      <c r="BD21" s="167">
        <f>IF(AZ21=4,G21,0)</f>
        <v>0</v>
      </c>
      <c r="BE21" s="167">
        <f>IF(AZ21=5,G21,0)</f>
        <v>0</v>
      </c>
      <c r="CA21" s="202">
        <v>11</v>
      </c>
      <c r="CB21" s="202">
        <v>3</v>
      </c>
      <c r="CZ21" s="167">
        <v>0</v>
      </c>
    </row>
    <row r="22" spans="1:104" ht="12.75">
      <c r="A22" s="196">
        <v>11</v>
      </c>
      <c r="B22" s="197" t="s">
        <v>111</v>
      </c>
      <c r="C22" s="198" t="s">
        <v>112</v>
      </c>
      <c r="D22" s="199" t="s">
        <v>86</v>
      </c>
      <c r="E22" s="200">
        <v>6</v>
      </c>
      <c r="F22" s="200">
        <v>0</v>
      </c>
      <c r="G22" s="201">
        <f>E22*F22</f>
        <v>0</v>
      </c>
      <c r="O22" s="195">
        <v>2</v>
      </c>
      <c r="AA22" s="167">
        <v>11</v>
      </c>
      <c r="AB22" s="167">
        <v>3</v>
      </c>
      <c r="AC22" s="167">
        <v>10</v>
      </c>
      <c r="AZ22" s="167">
        <v>2</v>
      </c>
      <c r="BA22" s="167">
        <f>IF(AZ22=1,G22,0)</f>
        <v>0</v>
      </c>
      <c r="BB22" s="167">
        <f>IF(AZ22=2,G22,0)</f>
        <v>0</v>
      </c>
      <c r="BC22" s="167">
        <f>IF(AZ22=3,G22,0)</f>
        <v>0</v>
      </c>
      <c r="BD22" s="167">
        <f>IF(AZ22=4,G22,0)</f>
        <v>0</v>
      </c>
      <c r="BE22" s="167">
        <f>IF(AZ22=5,G22,0)</f>
        <v>0</v>
      </c>
      <c r="CA22" s="202">
        <v>11</v>
      </c>
      <c r="CB22" s="202">
        <v>3</v>
      </c>
      <c r="CZ22" s="167">
        <v>0</v>
      </c>
    </row>
    <row r="23" spans="1:104" ht="12.75">
      <c r="A23" s="196">
        <v>12</v>
      </c>
      <c r="B23" s="197" t="s">
        <v>113</v>
      </c>
      <c r="C23" s="198" t="s">
        <v>114</v>
      </c>
      <c r="D23" s="199" t="s">
        <v>61</v>
      </c>
      <c r="E23" s="200"/>
      <c r="F23" s="200">
        <v>0</v>
      </c>
      <c r="G23" s="201">
        <f>E23*F23</f>
        <v>0</v>
      </c>
      <c r="O23" s="195">
        <v>2</v>
      </c>
      <c r="AA23" s="167">
        <v>7</v>
      </c>
      <c r="AB23" s="167">
        <v>1002</v>
      </c>
      <c r="AC23" s="167">
        <v>5</v>
      </c>
      <c r="AZ23" s="167">
        <v>2</v>
      </c>
      <c r="BA23" s="167">
        <f>IF(AZ23=1,G23,0)</f>
        <v>0</v>
      </c>
      <c r="BB23" s="167">
        <f>IF(AZ23=2,G23,0)</f>
        <v>0</v>
      </c>
      <c r="BC23" s="167">
        <f>IF(AZ23=3,G23,0)</f>
        <v>0</v>
      </c>
      <c r="BD23" s="167">
        <f>IF(AZ23=4,G23,0)</f>
        <v>0</v>
      </c>
      <c r="BE23" s="167">
        <f>IF(AZ23=5,G23,0)</f>
        <v>0</v>
      </c>
      <c r="CA23" s="202">
        <v>7</v>
      </c>
      <c r="CB23" s="202">
        <v>1002</v>
      </c>
      <c r="CZ23" s="167">
        <v>0</v>
      </c>
    </row>
    <row r="24" spans="1:57" ht="12.75">
      <c r="A24" s="203"/>
      <c r="B24" s="204" t="s">
        <v>73</v>
      </c>
      <c r="C24" s="205" t="str">
        <f>CONCATENATE(B18," ",C18)</f>
        <v>764 Konstrukce klempířské</v>
      </c>
      <c r="D24" s="206"/>
      <c r="E24" s="207"/>
      <c r="F24" s="208"/>
      <c r="G24" s="209">
        <f>SUM(G18:G23)</f>
        <v>0</v>
      </c>
      <c r="O24" s="195">
        <v>4</v>
      </c>
      <c r="BA24" s="210">
        <f>SUM(BA18:BA23)</f>
        <v>0</v>
      </c>
      <c r="BB24" s="210">
        <f>SUM(BB18:BB23)</f>
        <v>0</v>
      </c>
      <c r="BC24" s="210">
        <f>SUM(BC18:BC23)</f>
        <v>0</v>
      </c>
      <c r="BD24" s="210">
        <f>SUM(BD18:BD23)</f>
        <v>0</v>
      </c>
      <c r="BE24" s="210">
        <f>SUM(BE18:BE23)</f>
        <v>0</v>
      </c>
    </row>
    <row r="25" spans="1:15" ht="12.75">
      <c r="A25" s="188" t="s">
        <v>72</v>
      </c>
      <c r="B25" s="189" t="s">
        <v>115</v>
      </c>
      <c r="C25" s="190" t="s">
        <v>116</v>
      </c>
      <c r="D25" s="191"/>
      <c r="E25" s="192"/>
      <c r="F25" s="192"/>
      <c r="G25" s="193"/>
      <c r="H25" s="194"/>
      <c r="I25" s="194"/>
      <c r="O25" s="195">
        <v>1</v>
      </c>
    </row>
    <row r="26" spans="1:104" ht="12.75">
      <c r="A26" s="196">
        <v>13</v>
      </c>
      <c r="B26" s="197" t="s">
        <v>117</v>
      </c>
      <c r="C26" s="198" t="s">
        <v>118</v>
      </c>
      <c r="D26" s="199" t="s">
        <v>86</v>
      </c>
      <c r="E26" s="200">
        <v>42</v>
      </c>
      <c r="F26" s="200">
        <v>0</v>
      </c>
      <c r="G26" s="201">
        <f>E26*F26</f>
        <v>0</v>
      </c>
      <c r="O26" s="195">
        <v>2</v>
      </c>
      <c r="AA26" s="167">
        <v>1</v>
      </c>
      <c r="AB26" s="167">
        <v>7</v>
      </c>
      <c r="AC26" s="167">
        <v>7</v>
      </c>
      <c r="AZ26" s="167">
        <v>2</v>
      </c>
      <c r="BA26" s="167">
        <f>IF(AZ26=1,G26,0)</f>
        <v>0</v>
      </c>
      <c r="BB26" s="167">
        <f>IF(AZ26=2,G26,0)</f>
        <v>0</v>
      </c>
      <c r="BC26" s="167">
        <f>IF(AZ26=3,G26,0)</f>
        <v>0</v>
      </c>
      <c r="BD26" s="167">
        <f>IF(AZ26=4,G26,0)</f>
        <v>0</v>
      </c>
      <c r="BE26" s="167">
        <f>IF(AZ26=5,G26,0)</f>
        <v>0</v>
      </c>
      <c r="CA26" s="202">
        <v>1</v>
      </c>
      <c r="CB26" s="202">
        <v>7</v>
      </c>
      <c r="CZ26" s="167">
        <v>0</v>
      </c>
    </row>
    <row r="27" spans="1:57" ht="12.75">
      <c r="A27" s="203"/>
      <c r="B27" s="204" t="s">
        <v>73</v>
      </c>
      <c r="C27" s="205" t="str">
        <f>CONCATENATE(B25," ",C25)</f>
        <v>764,1 Přípravné práce</v>
      </c>
      <c r="D27" s="206"/>
      <c r="E27" s="207"/>
      <c r="F27" s="208"/>
      <c r="G27" s="209">
        <f>SUM(G25:G26)</f>
        <v>0</v>
      </c>
      <c r="O27" s="195">
        <v>4</v>
      </c>
      <c r="BA27" s="210">
        <f>SUM(BA25:BA26)</f>
        <v>0</v>
      </c>
      <c r="BB27" s="210">
        <f>SUM(BB25:BB26)</f>
        <v>0</v>
      </c>
      <c r="BC27" s="210">
        <f>SUM(BC25:BC26)</f>
        <v>0</v>
      </c>
      <c r="BD27" s="210">
        <f>SUM(BD25:BD26)</f>
        <v>0</v>
      </c>
      <c r="BE27" s="210">
        <f>SUM(BE25:BE26)</f>
        <v>0</v>
      </c>
    </row>
    <row r="28" spans="1:15" ht="12.75">
      <c r="A28" s="188" t="s">
        <v>72</v>
      </c>
      <c r="B28" s="189" t="s">
        <v>119</v>
      </c>
      <c r="C28" s="190" t="s">
        <v>120</v>
      </c>
      <c r="D28" s="191"/>
      <c r="E28" s="192"/>
      <c r="F28" s="192"/>
      <c r="G28" s="193"/>
      <c r="H28" s="194"/>
      <c r="I28" s="194"/>
      <c r="O28" s="195">
        <v>1</v>
      </c>
    </row>
    <row r="29" spans="1:104" ht="22.5">
      <c r="A29" s="196">
        <v>14</v>
      </c>
      <c r="B29" s="197" t="s">
        <v>121</v>
      </c>
      <c r="C29" s="198" t="s">
        <v>122</v>
      </c>
      <c r="D29" s="199" t="s">
        <v>95</v>
      </c>
      <c r="E29" s="200">
        <v>480.838</v>
      </c>
      <c r="F29" s="200">
        <v>0</v>
      </c>
      <c r="G29" s="201">
        <f>E29*F29</f>
        <v>0</v>
      </c>
      <c r="O29" s="195">
        <v>2</v>
      </c>
      <c r="AA29" s="167">
        <v>1</v>
      </c>
      <c r="AB29" s="167">
        <v>7</v>
      </c>
      <c r="AC29" s="167">
        <v>7</v>
      </c>
      <c r="AZ29" s="167">
        <v>2</v>
      </c>
      <c r="BA29" s="167">
        <f>IF(AZ29=1,G29,0)</f>
        <v>0</v>
      </c>
      <c r="BB29" s="167">
        <f>IF(AZ29=2,G29,0)</f>
        <v>0</v>
      </c>
      <c r="BC29" s="167">
        <f>IF(AZ29=3,G29,0)</f>
        <v>0</v>
      </c>
      <c r="BD29" s="167">
        <f>IF(AZ29=4,G29,0)</f>
        <v>0</v>
      </c>
      <c r="BE29" s="167">
        <f>IF(AZ29=5,G29,0)</f>
        <v>0</v>
      </c>
      <c r="CA29" s="202">
        <v>1</v>
      </c>
      <c r="CB29" s="202">
        <v>7</v>
      </c>
      <c r="CZ29" s="167">
        <v>0</v>
      </c>
    </row>
    <row r="30" spans="1:57" ht="12.75">
      <c r="A30" s="203"/>
      <c r="B30" s="204" t="s">
        <v>73</v>
      </c>
      <c r="C30" s="205" t="str">
        <f>CONCATENATE(B28," ",C28)</f>
        <v>783 Nátěry</v>
      </c>
      <c r="D30" s="206"/>
      <c r="E30" s="207"/>
      <c r="F30" s="208"/>
      <c r="G30" s="209">
        <f>SUM(G28:G29)</f>
        <v>0</v>
      </c>
      <c r="O30" s="195">
        <v>4</v>
      </c>
      <c r="BA30" s="210">
        <f>SUM(BA28:BA29)</f>
        <v>0</v>
      </c>
      <c r="BB30" s="210">
        <f>SUM(BB28:BB29)</f>
        <v>0</v>
      </c>
      <c r="BC30" s="210">
        <f>SUM(BC28:BC29)</f>
        <v>0</v>
      </c>
      <c r="BD30" s="210">
        <f>SUM(BD28:BD29)</f>
        <v>0</v>
      </c>
      <c r="BE30" s="210">
        <f>SUM(BE28:BE29)</f>
        <v>0</v>
      </c>
    </row>
    <row r="31" ht="12.75">
      <c r="E31" s="167"/>
    </row>
    <row r="32" ht="12.75">
      <c r="E32" s="167"/>
    </row>
    <row r="33" ht="12.75">
      <c r="E33" s="167"/>
    </row>
    <row r="34" ht="12.75">
      <c r="E34" s="167"/>
    </row>
    <row r="35" ht="12.75">
      <c r="E35" s="167"/>
    </row>
    <row r="36" ht="12.75">
      <c r="E36" s="167"/>
    </row>
    <row r="37" ht="12.75">
      <c r="E37" s="167"/>
    </row>
    <row r="38" ht="12.75">
      <c r="E38" s="167"/>
    </row>
    <row r="39" ht="12.75">
      <c r="E39" s="167"/>
    </row>
    <row r="40" ht="12.75">
      <c r="E40" s="167"/>
    </row>
    <row r="41" ht="12.75">
      <c r="E41" s="167"/>
    </row>
    <row r="42" ht="12.75">
      <c r="E42" s="167"/>
    </row>
    <row r="43" ht="12.75">
      <c r="E43" s="167"/>
    </row>
    <row r="44" ht="12.75">
      <c r="E44" s="167"/>
    </row>
    <row r="45" ht="12.75">
      <c r="E45" s="167"/>
    </row>
    <row r="46" ht="12.75">
      <c r="E46" s="167"/>
    </row>
    <row r="47" ht="12.75">
      <c r="E47" s="167"/>
    </row>
    <row r="48" ht="12.75">
      <c r="E48" s="167"/>
    </row>
    <row r="49" ht="12.75">
      <c r="E49" s="167"/>
    </row>
    <row r="50" ht="12.75">
      <c r="E50" s="167"/>
    </row>
    <row r="51" ht="12.75">
      <c r="E51" s="167"/>
    </row>
    <row r="52" ht="12.75">
      <c r="E52" s="167"/>
    </row>
    <row r="53" ht="12.75">
      <c r="E53" s="167"/>
    </row>
    <row r="54" spans="1:7" ht="12.75">
      <c r="A54" s="211"/>
      <c r="B54" s="211"/>
      <c r="C54" s="211"/>
      <c r="D54" s="211"/>
      <c r="E54" s="211"/>
      <c r="F54" s="211"/>
      <c r="G54" s="211"/>
    </row>
    <row r="55" spans="1:7" ht="12.75">
      <c r="A55" s="211"/>
      <c r="B55" s="211"/>
      <c r="C55" s="211"/>
      <c r="D55" s="211"/>
      <c r="E55" s="211"/>
      <c r="F55" s="211"/>
      <c r="G55" s="211"/>
    </row>
    <row r="56" spans="1:7" ht="12.75">
      <c r="A56" s="211"/>
      <c r="B56" s="211"/>
      <c r="C56" s="211"/>
      <c r="D56" s="211"/>
      <c r="E56" s="211"/>
      <c r="F56" s="211"/>
      <c r="G56" s="211"/>
    </row>
    <row r="57" spans="1:7" ht="12.75">
      <c r="A57" s="211"/>
      <c r="B57" s="211"/>
      <c r="C57" s="211"/>
      <c r="D57" s="211"/>
      <c r="E57" s="211"/>
      <c r="F57" s="211"/>
      <c r="G57" s="211"/>
    </row>
    <row r="58" ht="12.75">
      <c r="E58" s="167"/>
    </row>
    <row r="59" ht="12.75">
      <c r="E59" s="167"/>
    </row>
    <row r="60" ht="12.75">
      <c r="E60" s="167"/>
    </row>
    <row r="61" ht="12.75">
      <c r="E61" s="167"/>
    </row>
    <row r="62" ht="12.75">
      <c r="E62" s="167"/>
    </row>
    <row r="63" ht="12.75">
      <c r="E63" s="167"/>
    </row>
    <row r="64" ht="12.75">
      <c r="E64" s="167"/>
    </row>
    <row r="65" ht="12.75">
      <c r="E65" s="167"/>
    </row>
    <row r="66" ht="12.75">
      <c r="E66" s="167"/>
    </row>
    <row r="67" ht="12.75">
      <c r="E67" s="167"/>
    </row>
    <row r="68" ht="12.75">
      <c r="E68" s="167"/>
    </row>
    <row r="69" ht="12.75">
      <c r="E69" s="167"/>
    </row>
    <row r="70" ht="12.75">
      <c r="E70" s="167"/>
    </row>
    <row r="71" ht="12.75">
      <c r="E71" s="167"/>
    </row>
    <row r="72" ht="12.75">
      <c r="E72" s="167"/>
    </row>
    <row r="73" ht="12.75">
      <c r="E73" s="167"/>
    </row>
    <row r="74" ht="12.75">
      <c r="E74" s="167"/>
    </row>
    <row r="75" ht="12.75">
      <c r="E75" s="167"/>
    </row>
    <row r="76" ht="12.75">
      <c r="E76" s="167"/>
    </row>
    <row r="77" ht="12.75">
      <c r="E77" s="167"/>
    </row>
    <row r="78" ht="12.75">
      <c r="E78" s="167"/>
    </row>
    <row r="79" ht="12.75">
      <c r="E79" s="167"/>
    </row>
    <row r="80" ht="12.75">
      <c r="E80" s="167"/>
    </row>
    <row r="81" ht="12.75">
      <c r="E81" s="167"/>
    </row>
    <row r="82" ht="12.75">
      <c r="E82" s="167"/>
    </row>
    <row r="83" ht="12.75">
      <c r="E83" s="167"/>
    </row>
    <row r="84" ht="12.75">
      <c r="E84" s="167"/>
    </row>
    <row r="85" ht="12.75">
      <c r="E85" s="167"/>
    </row>
    <row r="86" ht="12.75">
      <c r="E86" s="167"/>
    </row>
    <row r="87" ht="12.75">
      <c r="E87" s="167"/>
    </row>
    <row r="88" ht="12.75">
      <c r="E88" s="167"/>
    </row>
    <row r="89" spans="1:2" ht="12.75">
      <c r="A89" s="212"/>
      <c r="B89" s="212"/>
    </row>
    <row r="90" spans="1:7" ht="12.75">
      <c r="A90" s="211"/>
      <c r="B90" s="211"/>
      <c r="C90" s="214"/>
      <c r="D90" s="214"/>
      <c r="E90" s="215"/>
      <c r="F90" s="214"/>
      <c r="G90" s="216"/>
    </row>
    <row r="91" spans="1:7" ht="12.75">
      <c r="A91" s="217"/>
      <c r="B91" s="217"/>
      <c r="C91" s="211"/>
      <c r="D91" s="211"/>
      <c r="E91" s="218"/>
      <c r="F91" s="211"/>
      <c r="G91" s="211"/>
    </row>
    <row r="92" spans="1:7" ht="12.75">
      <c r="A92" s="211"/>
      <c r="B92" s="211"/>
      <c r="C92" s="211"/>
      <c r="D92" s="211"/>
      <c r="E92" s="218"/>
      <c r="F92" s="211"/>
      <c r="G92" s="211"/>
    </row>
    <row r="93" spans="1:7" ht="12.75">
      <c r="A93" s="211"/>
      <c r="B93" s="211"/>
      <c r="C93" s="211"/>
      <c r="D93" s="211"/>
      <c r="E93" s="218"/>
      <c r="F93" s="211"/>
      <c r="G93" s="211"/>
    </row>
    <row r="94" spans="1:7" ht="12.75">
      <c r="A94" s="211"/>
      <c r="B94" s="211"/>
      <c r="C94" s="211"/>
      <c r="D94" s="211"/>
      <c r="E94" s="218"/>
      <c r="F94" s="211"/>
      <c r="G94" s="211"/>
    </row>
    <row r="95" spans="1:7" ht="12.75">
      <c r="A95" s="211"/>
      <c r="B95" s="211"/>
      <c r="C95" s="211"/>
      <c r="D95" s="211"/>
      <c r="E95" s="218"/>
      <c r="F95" s="211"/>
      <c r="G95" s="211"/>
    </row>
    <row r="96" spans="1:7" ht="12.75">
      <c r="A96" s="211"/>
      <c r="B96" s="211"/>
      <c r="C96" s="211"/>
      <c r="D96" s="211"/>
      <c r="E96" s="218"/>
      <c r="F96" s="211"/>
      <c r="G96" s="211"/>
    </row>
    <row r="97" spans="1:7" ht="12.75">
      <c r="A97" s="211"/>
      <c r="B97" s="211"/>
      <c r="C97" s="211"/>
      <c r="D97" s="211"/>
      <c r="E97" s="218"/>
      <c r="F97" s="211"/>
      <c r="G97" s="211"/>
    </row>
    <row r="98" spans="1:7" ht="12.75">
      <c r="A98" s="211"/>
      <c r="B98" s="211"/>
      <c r="C98" s="211"/>
      <c r="D98" s="211"/>
      <c r="E98" s="218"/>
      <c r="F98" s="211"/>
      <c r="G98" s="211"/>
    </row>
    <row r="99" spans="1:7" ht="12.75">
      <c r="A99" s="211"/>
      <c r="B99" s="211"/>
      <c r="C99" s="211"/>
      <c r="D99" s="211"/>
      <c r="E99" s="218"/>
      <c r="F99" s="211"/>
      <c r="G99" s="211"/>
    </row>
    <row r="100" spans="1:7" ht="12.75">
      <c r="A100" s="211"/>
      <c r="B100" s="211"/>
      <c r="C100" s="211"/>
      <c r="D100" s="211"/>
      <c r="E100" s="218"/>
      <c r="F100" s="211"/>
      <c r="G100" s="211"/>
    </row>
    <row r="101" spans="1:7" ht="12.75">
      <c r="A101" s="211"/>
      <c r="B101" s="211"/>
      <c r="C101" s="211"/>
      <c r="D101" s="211"/>
      <c r="E101" s="218"/>
      <c r="F101" s="211"/>
      <c r="G101" s="211"/>
    </row>
    <row r="102" spans="1:7" ht="12.75">
      <c r="A102" s="211"/>
      <c r="B102" s="211"/>
      <c r="C102" s="211"/>
      <c r="D102" s="211"/>
      <c r="E102" s="218"/>
      <c r="F102" s="211"/>
      <c r="G102" s="211"/>
    </row>
    <row r="103" spans="1:7" ht="12.75">
      <c r="A103" s="211"/>
      <c r="B103" s="211"/>
      <c r="C103" s="211"/>
      <c r="D103" s="211"/>
      <c r="E103" s="218"/>
      <c r="F103" s="211"/>
      <c r="G103" s="211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status</dc:creator>
  <cp:keywords/>
  <dc:description/>
  <cp:lastModifiedBy>status</cp:lastModifiedBy>
  <dcterms:created xsi:type="dcterms:W3CDTF">2013-04-22T05:31:50Z</dcterms:created>
  <dcterms:modified xsi:type="dcterms:W3CDTF">2013-04-22T05:32:45Z</dcterms:modified>
  <cp:category/>
  <cp:version/>
  <cp:contentType/>
  <cp:contentStatus/>
</cp:coreProperties>
</file>